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esktop\IZVJEŠTAJ 30.06.2025\"/>
    </mc:Choice>
  </mc:AlternateContent>
  <xr:revisionPtr revIDLastSave="0" documentId="13_ncr:1_{446DD8BF-C98E-4B3B-813D-F097F5F48F75}" xr6:coauthVersionLast="47" xr6:coauthVersionMax="47" xr10:uidLastSave="{00000000-0000-0000-0000-000000000000}"/>
  <bookViews>
    <workbookView xWindow="-120" yWindow="-120" windowWidth="29040" windowHeight="15720" tabRatio="806" activeTab="6" xr2:uid="{00000000-000D-0000-FFFF-FFFF00000000}"/>
  </bookViews>
  <sheets>
    <sheet name="SAŽETAK" sheetId="10" r:id="rId1"/>
    <sheet name="Račun prihoda i rashoda" sheetId="11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8" l="1"/>
  <c r="F32" i="8"/>
  <c r="F35" i="8"/>
  <c r="F36" i="8"/>
  <c r="F37" i="8"/>
  <c r="F38" i="8"/>
  <c r="F39" i="8"/>
  <c r="F40" i="8"/>
  <c r="F41" i="8"/>
  <c r="F42" i="8"/>
  <c r="F43" i="8"/>
  <c r="F44" i="8"/>
  <c r="F30" i="8"/>
  <c r="E31" i="8"/>
  <c r="E32" i="8"/>
  <c r="E35" i="8"/>
  <c r="E36" i="8"/>
  <c r="E37" i="8"/>
  <c r="E38" i="8"/>
  <c r="E39" i="8"/>
  <c r="E40" i="8"/>
  <c r="E41" i="8"/>
  <c r="E42" i="8"/>
  <c r="E30" i="8"/>
  <c r="F12" i="8"/>
  <c r="F13" i="8"/>
  <c r="F16" i="8"/>
  <c r="F17" i="8"/>
  <c r="F18" i="8"/>
  <c r="F19" i="8"/>
  <c r="F20" i="8"/>
  <c r="F21" i="8"/>
  <c r="F22" i="8"/>
  <c r="F23" i="8"/>
  <c r="F24" i="8"/>
  <c r="F25" i="8"/>
  <c r="F11" i="8"/>
  <c r="E12" i="8"/>
  <c r="E13" i="8"/>
  <c r="E16" i="8"/>
  <c r="E17" i="8"/>
  <c r="E18" i="8"/>
  <c r="E19" i="8"/>
  <c r="E20" i="8"/>
  <c r="E21" i="8"/>
  <c r="E22" i="8"/>
  <c r="E23" i="8"/>
  <c r="E11" i="8"/>
  <c r="F12" i="5"/>
  <c r="F13" i="5"/>
  <c r="F14" i="5"/>
  <c r="F11" i="5"/>
  <c r="E12" i="5"/>
  <c r="E13" i="5"/>
  <c r="E14" i="5"/>
  <c r="E11" i="5"/>
  <c r="D12" i="5"/>
  <c r="J9" i="10"/>
  <c r="J12" i="10"/>
  <c r="I9" i="10"/>
  <c r="I12" i="10"/>
  <c r="I13" i="10"/>
  <c r="I78" i="11"/>
  <c r="I79" i="11"/>
  <c r="I80" i="11"/>
  <c r="I81" i="11"/>
  <c r="I82" i="11"/>
  <c r="I85" i="11"/>
  <c r="I87" i="11"/>
  <c r="I88" i="11"/>
  <c r="I89" i="11"/>
  <c r="I90" i="11"/>
  <c r="I96" i="11"/>
  <c r="I97" i="11"/>
  <c r="I98" i="11"/>
  <c r="I99" i="11"/>
  <c r="I101" i="11"/>
  <c r="I102" i="11"/>
  <c r="I103" i="11"/>
  <c r="I104" i="11"/>
  <c r="I105" i="11"/>
  <c r="I109" i="11"/>
  <c r="I110" i="11"/>
  <c r="I111" i="11"/>
  <c r="I112" i="11"/>
  <c r="I113" i="11"/>
  <c r="I114" i="11"/>
  <c r="I115" i="11"/>
  <c r="I116" i="11"/>
  <c r="I117" i="11"/>
  <c r="I123" i="11"/>
  <c r="I124" i="11"/>
  <c r="I125" i="11"/>
  <c r="I127" i="11"/>
  <c r="I128" i="11"/>
  <c r="I129" i="11"/>
  <c r="I130" i="11"/>
  <c r="I131" i="11"/>
  <c r="I132" i="11"/>
  <c r="I133" i="11"/>
  <c r="I135" i="11"/>
  <c r="I137" i="11"/>
  <c r="I138" i="11"/>
  <c r="I141" i="11"/>
  <c r="I147" i="11"/>
  <c r="I152" i="11"/>
  <c r="H78" i="11"/>
  <c r="H79" i="11"/>
  <c r="H80" i="11"/>
  <c r="H81" i="11"/>
  <c r="H82" i="11"/>
  <c r="H85" i="11"/>
  <c r="H87" i="11"/>
  <c r="H88" i="11"/>
  <c r="H89" i="11"/>
  <c r="H90" i="11"/>
  <c r="H96" i="11"/>
  <c r="H97" i="11"/>
  <c r="H98" i="11"/>
  <c r="H99" i="11"/>
  <c r="H101" i="11"/>
  <c r="H102" i="11"/>
  <c r="H103" i="11"/>
  <c r="H104" i="11"/>
  <c r="H105" i="11"/>
  <c r="H107" i="11"/>
  <c r="H109" i="11"/>
  <c r="H110" i="11"/>
  <c r="H111" i="11"/>
  <c r="H112" i="11"/>
  <c r="H113" i="11"/>
  <c r="H114" i="11"/>
  <c r="H116" i="11"/>
  <c r="H117" i="11"/>
  <c r="H122" i="11"/>
  <c r="H124" i="11"/>
  <c r="H125" i="11"/>
  <c r="H127" i="11"/>
  <c r="H128" i="11"/>
  <c r="H129" i="11"/>
  <c r="H130" i="11"/>
  <c r="H131" i="11"/>
  <c r="H132" i="11"/>
  <c r="H137" i="11"/>
  <c r="H141" i="11"/>
  <c r="H147" i="11"/>
  <c r="H148" i="11"/>
  <c r="H152" i="11"/>
  <c r="H164" i="11"/>
  <c r="H168" i="11"/>
  <c r="H173" i="11"/>
  <c r="I10" i="11"/>
  <c r="I13" i="11"/>
  <c r="I16" i="11"/>
  <c r="I18" i="11"/>
  <c r="I20" i="11"/>
  <c r="I21" i="11"/>
  <c r="I22" i="11"/>
  <c r="I23" i="11"/>
  <c r="I24" i="11"/>
  <c r="I27" i="11"/>
  <c r="I30" i="11"/>
  <c r="I35" i="11"/>
  <c r="I38" i="11"/>
  <c r="I42" i="11"/>
  <c r="I44" i="11"/>
  <c r="I49" i="11"/>
  <c r="I51" i="11"/>
  <c r="I54" i="11"/>
  <c r="I60" i="11"/>
  <c r="I61" i="11"/>
  <c r="I62" i="11"/>
  <c r="I63" i="11"/>
  <c r="I64" i="11"/>
  <c r="I65" i="11"/>
  <c r="H10" i="11"/>
  <c r="H11" i="11"/>
  <c r="H13" i="11"/>
  <c r="H16" i="11"/>
  <c r="H18" i="11"/>
  <c r="H27" i="11"/>
  <c r="H30" i="11"/>
  <c r="H49" i="11"/>
  <c r="H51" i="11"/>
  <c r="H54" i="11"/>
  <c r="I263" i="2"/>
  <c r="I264" i="2"/>
  <c r="I265" i="2"/>
  <c r="I266" i="2"/>
  <c r="I268" i="2"/>
  <c r="I269" i="2"/>
  <c r="I270" i="2"/>
  <c r="I272" i="2"/>
  <c r="I273" i="2"/>
  <c r="I279" i="2"/>
  <c r="I281" i="2"/>
  <c r="I287" i="2"/>
  <c r="I288" i="2"/>
  <c r="I289" i="2"/>
  <c r="I291" i="2"/>
  <c r="I300" i="2"/>
  <c r="I262" i="2"/>
  <c r="I254" i="2"/>
  <c r="I220" i="2"/>
  <c r="I141" i="2"/>
  <c r="I142" i="2"/>
  <c r="I144" i="2"/>
  <c r="I145" i="2"/>
  <c r="I146" i="2"/>
  <c r="I147" i="2"/>
  <c r="I149" i="2"/>
  <c r="I150" i="2"/>
  <c r="I154" i="2"/>
  <c r="I155" i="2"/>
  <c r="I156" i="2"/>
  <c r="I157" i="2"/>
  <c r="I158" i="2"/>
  <c r="I160" i="2"/>
  <c r="I161" i="2"/>
  <c r="I162" i="2"/>
  <c r="I163" i="2"/>
  <c r="I166" i="2"/>
  <c r="I169" i="2"/>
  <c r="I170" i="2"/>
  <c r="I171" i="2"/>
  <c r="I173" i="2"/>
  <c r="I174" i="2"/>
  <c r="I175" i="2"/>
  <c r="I176" i="2"/>
  <c r="I177" i="2"/>
  <c r="I190" i="2"/>
  <c r="I140" i="2"/>
  <c r="I129" i="2"/>
  <c r="I67" i="2"/>
  <c r="I68" i="2"/>
  <c r="I69" i="2"/>
  <c r="I70" i="2"/>
  <c r="I71" i="2"/>
  <c r="I72" i="2"/>
  <c r="I73" i="2"/>
  <c r="I74" i="2"/>
  <c r="I76" i="2"/>
  <c r="I78" i="2"/>
  <c r="I79" i="2"/>
  <c r="I80" i="2"/>
  <c r="I81" i="2"/>
  <c r="I84" i="2"/>
  <c r="I85" i="2"/>
  <c r="I86" i="2"/>
  <c r="I92" i="2"/>
  <c r="I93" i="2"/>
  <c r="I98" i="2"/>
  <c r="I99" i="2"/>
  <c r="I106" i="2"/>
  <c r="I107" i="2"/>
  <c r="I108" i="2"/>
  <c r="I122" i="2"/>
  <c r="I66" i="2"/>
  <c r="I51" i="2"/>
  <c r="I53" i="2"/>
  <c r="I54" i="2"/>
  <c r="I58" i="2"/>
  <c r="I50" i="2"/>
  <c r="I28" i="2"/>
  <c r="I29" i="2"/>
  <c r="I30" i="2"/>
  <c r="I31" i="2"/>
  <c r="I32" i="2"/>
  <c r="I33" i="2"/>
  <c r="I35" i="2"/>
  <c r="I36" i="2"/>
  <c r="I37" i="2"/>
  <c r="I39" i="2"/>
  <c r="I42" i="2"/>
  <c r="I27" i="2"/>
  <c r="I10" i="2"/>
  <c r="I11" i="2"/>
  <c r="I12" i="2"/>
  <c r="I15" i="2"/>
  <c r="I17" i="2"/>
  <c r="I18" i="2"/>
  <c r="I19" i="2"/>
  <c r="I20" i="2"/>
  <c r="I9" i="2"/>
  <c r="H263" i="2"/>
  <c r="H264" i="2"/>
  <c r="H265" i="2"/>
  <c r="H268" i="2"/>
  <c r="H269" i="2"/>
  <c r="H270" i="2"/>
  <c r="H272" i="2"/>
  <c r="H273" i="2"/>
  <c r="H279" i="2"/>
  <c r="H280" i="2"/>
  <c r="H281" i="2"/>
  <c r="H287" i="2"/>
  <c r="H288" i="2"/>
  <c r="H289" i="2"/>
  <c r="H290" i="2"/>
  <c r="H291" i="2"/>
  <c r="H300" i="2"/>
  <c r="H262" i="2"/>
  <c r="H140" i="2"/>
  <c r="H141" i="2"/>
  <c r="H142" i="2"/>
  <c r="H144" i="2"/>
  <c r="H145" i="2"/>
  <c r="H146" i="2"/>
  <c r="H147" i="2"/>
  <c r="H149" i="2"/>
  <c r="H150" i="2"/>
  <c r="H151" i="2"/>
  <c r="H153" i="2"/>
  <c r="H154" i="2"/>
  <c r="H155" i="2"/>
  <c r="H156" i="2"/>
  <c r="H157" i="2"/>
  <c r="H158" i="2"/>
  <c r="H159" i="2"/>
  <c r="H160" i="2"/>
  <c r="H162" i="2"/>
  <c r="H163" i="2"/>
  <c r="H166" i="2"/>
  <c r="H170" i="2"/>
  <c r="H173" i="2"/>
  <c r="H174" i="2"/>
  <c r="H175" i="2"/>
  <c r="H176" i="2"/>
  <c r="H190" i="2"/>
  <c r="H129" i="2"/>
  <c r="H67" i="2"/>
  <c r="H68" i="2"/>
  <c r="H69" i="2"/>
  <c r="H70" i="2"/>
  <c r="H71" i="2"/>
  <c r="H72" i="2"/>
  <c r="H73" i="2"/>
  <c r="H74" i="2"/>
  <c r="H76" i="2"/>
  <c r="H78" i="2"/>
  <c r="H79" i="2"/>
  <c r="H80" i="2"/>
  <c r="H81" i="2"/>
  <c r="H82" i="2"/>
  <c r="H84" i="2"/>
  <c r="H85" i="2"/>
  <c r="H86" i="2"/>
  <c r="H92" i="2"/>
  <c r="H93" i="2"/>
  <c r="H98" i="2"/>
  <c r="H99" i="2"/>
  <c r="H106" i="2"/>
  <c r="H107" i="2"/>
  <c r="H108" i="2"/>
  <c r="H109" i="2"/>
  <c r="H110" i="2"/>
  <c r="H111" i="2"/>
  <c r="H112" i="2"/>
  <c r="H115" i="2"/>
  <c r="H119" i="2"/>
  <c r="H120" i="2"/>
  <c r="H122" i="2"/>
  <c r="H51" i="2"/>
  <c r="H53" i="2"/>
  <c r="H54" i="2"/>
  <c r="H58" i="2"/>
  <c r="H50" i="2"/>
  <c r="H29" i="2"/>
  <c r="H30" i="2"/>
  <c r="H31" i="2"/>
  <c r="H32" i="2"/>
  <c r="H33" i="2"/>
  <c r="H35" i="2"/>
  <c r="H36" i="2"/>
  <c r="H37" i="2"/>
  <c r="H39" i="2"/>
  <c r="H11" i="2"/>
  <c r="H12" i="2"/>
  <c r="H13" i="2"/>
  <c r="H14" i="2"/>
  <c r="H15" i="2"/>
  <c r="H17" i="2"/>
  <c r="H19" i="2"/>
  <c r="G48" i="11"/>
  <c r="G25" i="11"/>
  <c r="G9" i="11"/>
  <c r="G8" i="11" s="1"/>
  <c r="E92" i="11"/>
  <c r="G144" i="11"/>
  <c r="F144" i="11"/>
  <c r="G120" i="11"/>
  <c r="G108" i="11"/>
  <c r="G100" i="11"/>
  <c r="H144" i="11" l="1"/>
  <c r="G95" i="11"/>
  <c r="G94" i="11" s="1"/>
  <c r="G83" i="11"/>
  <c r="E234" i="2"/>
  <c r="E239" i="2"/>
  <c r="G273" i="2"/>
  <c r="F289" i="2"/>
  <c r="G263" i="2"/>
  <c r="G211" i="2"/>
  <c r="G208" i="2" s="1"/>
  <c r="G175" i="2"/>
  <c r="G174" i="2" s="1"/>
  <c r="G166" i="2"/>
  <c r="G164" i="2"/>
  <c r="G154" i="2"/>
  <c r="G146" i="2"/>
  <c r="G141" i="2"/>
  <c r="G111" i="2"/>
  <c r="G107" i="2"/>
  <c r="G106" i="2" s="1"/>
  <c r="G98" i="2"/>
  <c r="G92" i="2"/>
  <c r="G84" i="2"/>
  <c r="G79" i="2"/>
  <c r="G68" i="2"/>
  <c r="G67" i="2" s="1"/>
  <c r="G18" i="2"/>
  <c r="G10" i="2"/>
  <c r="G28" i="2"/>
  <c r="D30" i="8"/>
  <c r="G42" i="2" l="1"/>
  <c r="H28" i="2"/>
  <c r="H18" i="2"/>
  <c r="E231" i="2"/>
  <c r="G262" i="2"/>
  <c r="G300" i="2" s="1"/>
  <c r="G9" i="2"/>
  <c r="G140" i="2"/>
  <c r="G129" i="2" s="1"/>
  <c r="G190" i="2" s="1"/>
  <c r="G78" i="2"/>
  <c r="G66" i="2" s="1"/>
  <c r="G27" i="2"/>
  <c r="H27" i="2" s="1"/>
  <c r="F100" i="11"/>
  <c r="H100" i="11" s="1"/>
  <c r="E248" i="2"/>
  <c r="E11" i="2"/>
  <c r="F274" i="2"/>
  <c r="F273" i="2" s="1"/>
  <c r="F270" i="2"/>
  <c r="F264" i="2"/>
  <c r="F254" i="2"/>
  <c r="F175" i="2"/>
  <c r="F174" i="2" s="1"/>
  <c r="F166" i="2"/>
  <c r="F164" i="2"/>
  <c r="F154" i="2"/>
  <c r="F146" i="2"/>
  <c r="F141" i="2"/>
  <c r="F111" i="2"/>
  <c r="F107" i="2"/>
  <c r="F106" i="2" s="1"/>
  <c r="F98" i="2"/>
  <c r="F92" i="2"/>
  <c r="F84" i="2"/>
  <c r="F79" i="2"/>
  <c r="F68" i="2"/>
  <c r="F67" i="2" s="1"/>
  <c r="F28" i="2"/>
  <c r="F27" i="2" s="1"/>
  <c r="F18" i="2"/>
  <c r="F10" i="2"/>
  <c r="H10" i="2" s="1"/>
  <c r="E136" i="11"/>
  <c r="I136" i="11" s="1"/>
  <c r="G122" i="2" l="1"/>
  <c r="H66" i="2"/>
  <c r="G20" i="2"/>
  <c r="H9" i="2"/>
  <c r="F42" i="2"/>
  <c r="H42" i="2" s="1"/>
  <c r="F78" i="2"/>
  <c r="F66" i="2" s="1"/>
  <c r="F122" i="2" s="1"/>
  <c r="F263" i="2"/>
  <c r="F9" i="2"/>
  <c r="F20" i="2" s="1"/>
  <c r="F140" i="2"/>
  <c r="F129" i="2" s="1"/>
  <c r="F190" i="2" s="1"/>
  <c r="G153" i="11"/>
  <c r="F153" i="11"/>
  <c r="E153" i="11"/>
  <c r="F175" i="11"/>
  <c r="F167" i="11"/>
  <c r="F161" i="11"/>
  <c r="F146" i="11"/>
  <c r="F145" i="11" s="1"/>
  <c r="F136" i="11"/>
  <c r="F134" i="11"/>
  <c r="F120" i="11"/>
  <c r="H120" i="11" s="1"/>
  <c r="F118" i="11"/>
  <c r="F108" i="11"/>
  <c r="H108" i="11" s="1"/>
  <c r="F95" i="11"/>
  <c r="H95" i="11" s="1"/>
  <c r="F92" i="11"/>
  <c r="F83" i="11"/>
  <c r="H83" i="11" s="1"/>
  <c r="F77" i="11"/>
  <c r="F67" i="11"/>
  <c r="F57" i="11"/>
  <c r="F48" i="11"/>
  <c r="F34" i="11"/>
  <c r="F33" i="11" s="1"/>
  <c r="F32" i="11"/>
  <c r="F26" i="11"/>
  <c r="F19" i="11"/>
  <c r="F12" i="11"/>
  <c r="H12" i="11" s="1"/>
  <c r="F9" i="11"/>
  <c r="H9" i="11" s="1"/>
  <c r="C12" i="5"/>
  <c r="E67" i="11"/>
  <c r="C30" i="8"/>
  <c r="B30" i="8"/>
  <c r="D11" i="8"/>
  <c r="C11" i="8"/>
  <c r="B11" i="8"/>
  <c r="G175" i="11"/>
  <c r="G167" i="11"/>
  <c r="G161" i="11"/>
  <c r="G146" i="11"/>
  <c r="G134" i="11"/>
  <c r="G92" i="11"/>
  <c r="G77" i="11"/>
  <c r="G67" i="11"/>
  <c r="G57" i="11"/>
  <c r="G34" i="11"/>
  <c r="G32" i="11"/>
  <c r="G19" i="11"/>
  <c r="G178" i="11" l="1"/>
  <c r="I67" i="11"/>
  <c r="H167" i="11"/>
  <c r="H161" i="11"/>
  <c r="H175" i="11"/>
  <c r="H134" i="11"/>
  <c r="G145" i="11"/>
  <c r="H146" i="11"/>
  <c r="I153" i="11"/>
  <c r="H153" i="11"/>
  <c r="F135" i="11"/>
  <c r="H135" i="11" s="1"/>
  <c r="H136" i="11"/>
  <c r="G76" i="11"/>
  <c r="G75" i="11" s="1"/>
  <c r="H77" i="11"/>
  <c r="I92" i="11"/>
  <c r="H92" i="11"/>
  <c r="H19" i="11"/>
  <c r="F25" i="11"/>
  <c r="H25" i="11" s="1"/>
  <c r="H26" i="11"/>
  <c r="H32" i="11"/>
  <c r="G33" i="11"/>
  <c r="G69" i="11" s="1"/>
  <c r="H57" i="11"/>
  <c r="G160" i="11"/>
  <c r="F47" i="11"/>
  <c r="H47" i="11" s="1"/>
  <c r="H48" i="11"/>
  <c r="F76" i="11"/>
  <c r="H20" i="2"/>
  <c r="F8" i="11"/>
  <c r="F160" i="11"/>
  <c r="F159" i="11" s="1"/>
  <c r="F262" i="2"/>
  <c r="F300" i="2" s="1"/>
  <c r="F94" i="11"/>
  <c r="H94" i="11" s="1"/>
  <c r="F70" i="11"/>
  <c r="F178" i="11"/>
  <c r="G70" i="11"/>
  <c r="H76" i="11" l="1"/>
  <c r="H178" i="11"/>
  <c r="G159" i="11"/>
  <c r="H159" i="11" s="1"/>
  <c r="H160" i="11"/>
  <c r="H145" i="11"/>
  <c r="F7" i="11"/>
  <c r="F69" i="11"/>
  <c r="H69" i="11" s="1"/>
  <c r="H8" i="11"/>
  <c r="H70" i="11"/>
  <c r="F75" i="11"/>
  <c r="F177" i="11" s="1"/>
  <c r="G7" i="11"/>
  <c r="E46" i="11"/>
  <c r="I46" i="11" s="1"/>
  <c r="E19" i="11"/>
  <c r="I19" i="11" s="1"/>
  <c r="E144" i="11"/>
  <c r="I144" i="11" s="1"/>
  <c r="E134" i="11"/>
  <c r="I134" i="11" s="1"/>
  <c r="E83" i="11"/>
  <c r="I83" i="11" s="1"/>
  <c r="H75" i="11" l="1"/>
  <c r="G177" i="11"/>
  <c r="H7" i="11"/>
  <c r="E178" i="11"/>
  <c r="I178" i="11" s="1"/>
  <c r="E146" i="11"/>
  <c r="E120" i="11"/>
  <c r="I120" i="11" s="1"/>
  <c r="E118" i="11"/>
  <c r="E108" i="11"/>
  <c r="I108" i="11" s="1"/>
  <c r="E100" i="11"/>
  <c r="I100" i="11" s="1"/>
  <c r="E95" i="11"/>
  <c r="I95" i="11" s="1"/>
  <c r="E77" i="11"/>
  <c r="I77" i="11" s="1"/>
  <c r="E57" i="11"/>
  <c r="I57" i="11" s="1"/>
  <c r="E48" i="11"/>
  <c r="E37" i="11"/>
  <c r="I37" i="11" s="1"/>
  <c r="E34" i="11"/>
  <c r="I34" i="11" s="1"/>
  <c r="E32" i="11"/>
  <c r="I32" i="11" s="1"/>
  <c r="E26" i="11"/>
  <c r="E12" i="11"/>
  <c r="I12" i="11" s="1"/>
  <c r="E9" i="11"/>
  <c r="I9" i="11" s="1"/>
  <c r="E145" i="11" l="1"/>
  <c r="I145" i="11" s="1"/>
  <c r="I146" i="11"/>
  <c r="H177" i="11"/>
  <c r="E47" i="11"/>
  <c r="I47" i="11" s="1"/>
  <c r="I48" i="11"/>
  <c r="E25" i="11"/>
  <c r="I25" i="11" s="1"/>
  <c r="I26" i="11"/>
  <c r="E94" i="11"/>
  <c r="I94" i="11" s="1"/>
  <c r="E160" i="11"/>
  <c r="E159" i="11" s="1"/>
  <c r="E70" i="11"/>
  <c r="I70" i="11" s="1"/>
  <c r="E33" i="11"/>
  <c r="I33" i="11" s="1"/>
  <c r="E8" i="11"/>
  <c r="I8" i="11" s="1"/>
  <c r="E76" i="11"/>
  <c r="I76" i="11" s="1"/>
  <c r="E69" i="11" l="1"/>
  <c r="I69" i="11" s="1"/>
  <c r="E75" i="11"/>
  <c r="E7" i="11"/>
  <c r="I7" i="11" s="1"/>
  <c r="E177" i="11" l="1"/>
  <c r="I177" i="11" s="1"/>
  <c r="I75" i="11"/>
  <c r="E220" i="2"/>
  <c r="E254" i="2" s="1"/>
  <c r="E15" i="2"/>
  <c r="E10" i="2" s="1"/>
  <c r="E279" i="2"/>
  <c r="E270" i="2"/>
  <c r="E264" i="2"/>
  <c r="E175" i="2"/>
  <c r="E174" i="2" s="1"/>
  <c r="E166" i="2"/>
  <c r="E164" i="2"/>
  <c r="E154" i="2"/>
  <c r="E146" i="2"/>
  <c r="E141" i="2"/>
  <c r="E111" i="2"/>
  <c r="E107" i="2"/>
  <c r="E106" i="2" s="1"/>
  <c r="E92" i="2"/>
  <c r="E84" i="2"/>
  <c r="E79" i="2"/>
  <c r="E68" i="2"/>
  <c r="E28" i="2"/>
  <c r="E18" i="2"/>
  <c r="E27" i="2" l="1"/>
  <c r="E42" i="2"/>
  <c r="E67" i="2"/>
  <c r="E20" i="2"/>
  <c r="E263" i="2"/>
  <c r="E273" i="2"/>
  <c r="E140" i="2"/>
  <c r="E129" i="2" s="1"/>
  <c r="E190" i="2" s="1"/>
  <c r="E78" i="2"/>
  <c r="E9" i="2"/>
  <c r="E262" i="2" l="1"/>
  <c r="E300" i="2" s="1"/>
  <c r="E66" i="2"/>
  <c r="E122" i="2" s="1"/>
  <c r="F37" i="10"/>
  <c r="G37" i="10" s="1"/>
  <c r="H37" i="10" s="1"/>
  <c r="H21" i="10"/>
  <c r="G21" i="10"/>
  <c r="F21" i="10"/>
  <c r="H11" i="10"/>
  <c r="G11" i="10"/>
  <c r="F11" i="10"/>
  <c r="H8" i="10"/>
  <c r="G8" i="10"/>
  <c r="F8" i="10"/>
  <c r="I8" i="10" l="1"/>
  <c r="J8" i="10"/>
  <c r="J11" i="10"/>
  <c r="I11" i="10"/>
  <c r="F14" i="10"/>
  <c r="F22" i="10" s="1"/>
  <c r="F28" i="10" s="1"/>
  <c r="F29" i="10" s="1"/>
  <c r="H14" i="10"/>
  <c r="G14" i="10"/>
  <c r="G22" i="10" s="1"/>
  <c r="G28" i="10" s="1"/>
  <c r="G29" i="10" s="1"/>
  <c r="H22" i="10" l="1"/>
  <c r="J14" i="10"/>
  <c r="H28" i="10" l="1"/>
  <c r="J22" i="10"/>
  <c r="H29" i="10" l="1"/>
  <c r="J28" i="10"/>
</calcChain>
</file>

<file path=xl/sharedStrings.xml><?xml version="1.0" encoding="utf-8"?>
<sst xmlns="http://schemas.openxmlformats.org/spreadsheetml/2006/main" count="692" uniqueCount="219">
  <si>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</si>
  <si>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</si>
  <si>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</si>
  <si>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</si>
  <si>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</si>
  <si>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</si>
  <si>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</si>
  <si>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</si>
  <si>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</si>
  <si>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</si>
  <si>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</si>
  <si>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</si>
  <si>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</si>
  <si>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</si>
  <si>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</si>
  <si>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</si>
  <si>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</si>
  <si>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</si>
  <si>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</si>
  <si>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</si>
  <si>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</si>
  <si>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</si>
  <si>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</si>
  <si>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</si>
  <si>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</si>
  <si>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</si>
  <si>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</si>
  <si>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</si>
  <si>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</si>
  <si>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</si>
  <si>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</si>
  <si>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</si>
  <si>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</si>
  <si>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</si>
  <si>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</si>
  <si>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</si>
  <si>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</si>
  <si>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 xml:space="preserve">  52 Ostale pomoći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</si>
  <si>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</si>
  <si>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</si>
  <si>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</si>
  <si>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</si>
  <si>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</si>
  <si>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</si>
  <si>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</si>
  <si>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</si>
  <si>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</si>
  <si>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</si>
  <si>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</si>
  <si>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</si>
  <si>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</si>
  <si>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</si>
  <si>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</si>
  <si>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</si>
  <si>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</si>
  <si>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</si>
  <si>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</si>
  <si>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</si>
  <si>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1013</t>
  </si>
  <si>
    <t>NAZIV PROGRAMA: ŠKOLSTVO</t>
  </si>
  <si>
    <t>Škole jednakih mogućnosti</t>
  </si>
  <si>
    <t>Izvor finanaciranja 51</t>
  </si>
  <si>
    <t>Pomoći EU</t>
  </si>
  <si>
    <t>Plaće (bruto)</t>
  </si>
  <si>
    <t>Plaće za redovan rad</t>
  </si>
  <si>
    <t>Plaće za prekovremeni rad</t>
  </si>
  <si>
    <t>Plaće za posebne uvjete rada</t>
  </si>
  <si>
    <t>Ostali rashodi za zapslene</t>
  </si>
  <si>
    <t>Ostali rashodi za zaposlene</t>
  </si>
  <si>
    <t>Doprinosi na plaće</t>
  </si>
  <si>
    <t>Doprinos za mirovinsko osiguranje</t>
  </si>
  <si>
    <t>Dobrinos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</si>
  <si>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</si>
  <si>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</si>
  <si>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</si>
  <si>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</si>
  <si>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zaposlenika</t>
  </si>
  <si>
    <t>UKUPNO:</t>
  </si>
  <si>
    <t>Izvor financiranja 11</t>
  </si>
  <si>
    <t>OPĆI PRIHODI I PRIMICI</t>
  </si>
  <si>
    <t>Izvor finanaciranja 11</t>
  </si>
  <si>
    <t>Opći prihodi i primici</t>
  </si>
  <si>
    <t>Rashodi za materijal i energiju</t>
  </si>
  <si>
    <t>Rashodi za usluge</t>
  </si>
  <si>
    <t>Naknada troškova osobama izvan radnog odnosa</t>
  </si>
  <si>
    <t>Ostali nespomenuti rashodi psolovanja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</si>
  <si>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</si>
  <si>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</si>
  <si>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</si>
  <si>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</si>
  <si>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Postrojenja i oprema</t>
  </si>
  <si>
    <t>Knjige, umjetnička djela i ostale izložbene vrijednosti</t>
  </si>
  <si>
    <t>Uredski materijal i ostali materijalni rashodi</t>
  </si>
  <si>
    <t>Materijal i sirovine</t>
  </si>
  <si>
    <t>Energija</t>
  </si>
  <si>
    <t>1013A101314</t>
  </si>
  <si>
    <t>OSNOVNO ŠKOLSTVO</t>
  </si>
  <si>
    <t>Izvor financiranja 52</t>
  </si>
  <si>
    <t>Materijal i dijelovi za tekuće i investicijsko održavanje</t>
  </si>
  <si>
    <t>Sitni inventar i auto gume</t>
  </si>
  <si>
    <t>Vojna sredstva za jednokratnu  upotrebu</t>
  </si>
  <si>
    <t>Službena , radna i zaštitna odjeća i obuća</t>
  </si>
  <si>
    <t>Usluge telofona, pošte i prijevoza</t>
  </si>
  <si>
    <t>Usluge tekućeg i investicijskog održavanja</t>
  </si>
  <si>
    <t>Ostale usluge</t>
  </si>
  <si>
    <t>Pristojbe i naknade</t>
  </si>
  <si>
    <t>Bankarske usluge i usluge platnog prometa</t>
  </si>
  <si>
    <t>Zatezne kamate</t>
  </si>
  <si>
    <t>Naknade građanima i kućanstvima u novcu</t>
  </si>
  <si>
    <t>Naknade građanima i kućanstvima u naravi</t>
  </si>
  <si>
    <t>Uredska oprema i namještaj</t>
  </si>
  <si>
    <t>Komunikacijska oprema</t>
  </si>
  <si>
    <t>Oprema za održavanje i zaštitu</t>
  </si>
  <si>
    <t>Instrumenti uređaji i strojevi</t>
  </si>
  <si>
    <t>Sportska i glazbena oprema</t>
  </si>
  <si>
    <t>Uređaji, strojevi i oprema za ostale namjene</t>
  </si>
  <si>
    <t>Knjige</t>
  </si>
  <si>
    <t>Izvor financiranja 44</t>
  </si>
  <si>
    <t>Decentralizirana sredstva</t>
  </si>
  <si>
    <t>Naknade za prijevoz, ra rad na terenu i odvojeni život</t>
  </si>
  <si>
    <t>Usluge promidžbe i informiranja</t>
  </si>
  <si>
    <t>Komunalne usluge</t>
  </si>
  <si>
    <t>Zakupnine i najamnine</t>
  </si>
  <si>
    <t>Zadravstvene i veterinarske usluge</t>
  </si>
  <si>
    <t>Intelektualne i osobne usluge</t>
  </si>
  <si>
    <t>Računalne usluge</t>
  </si>
  <si>
    <t>Nakn.trošk.osobama izvan rad.odn.</t>
  </si>
  <si>
    <t>Naknade za rad predstavničkih i izvršnih tijela, povjerenstava i slično</t>
  </si>
  <si>
    <t>Premije osiguranja</t>
  </si>
  <si>
    <t>Reprezenatacije</t>
  </si>
  <si>
    <t>Članarine i norme</t>
  </si>
  <si>
    <t>Troškovi sudskih postupaka</t>
  </si>
  <si>
    <t>Ostali nespomenuti rashodi poslovanja</t>
  </si>
  <si>
    <t>ŠKOLSTVO</t>
  </si>
  <si>
    <t>Izvor financiranja 61</t>
  </si>
  <si>
    <t>DONACIJE</t>
  </si>
  <si>
    <t xml:space="preserve">ŠKOLSTVO </t>
  </si>
  <si>
    <t>Izor financiranja 43</t>
  </si>
  <si>
    <t>Zdravstvene i veterinarske usluge</t>
  </si>
  <si>
    <t>Dopirnos za zdravstveno osigurnaje u slučaju nezaposlenosti</t>
  </si>
  <si>
    <t>Izvor</t>
  </si>
  <si>
    <t>Pomoći proračnskim korisnicma iz proračuna koji im nije nadležan</t>
  </si>
  <si>
    <t>Tekuće pomoći proraračnskim korisnicima iz proraučuna koji im nije nadležan</t>
  </si>
  <si>
    <t>Kapitalne pomoći proračunskim korisnicma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</si>
  <si>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</si>
  <si>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</si>
  <si>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</si>
  <si>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Ostali prihodi za posebne namjene</t>
  </si>
  <si>
    <t>Ostale pomoći</t>
  </si>
  <si>
    <t>Ukupno izvori</t>
  </si>
  <si>
    <t>Prihodi od  imovine</t>
  </si>
  <si>
    <t>Prihodi od financijske imovine</t>
  </si>
  <si>
    <t>Kamate na oročena sredstva i depozite po 
viđenjeu</t>
  </si>
  <si>
    <t>Prihodi od upravnih i administrativnih 
pristojbi, pristojbi po posebnim propisima i naknada</t>
  </si>
  <si>
    <t>Prihodi po posebnim propisima</t>
  </si>
  <si>
    <t>Ostali nespomenuti prihodi</t>
  </si>
  <si>
    <t>Prihodi od prodaje proizvoda i robe te pruženih usluga i prihoda od donacija</t>
  </si>
  <si>
    <t>Prihodi odr prodaje proizvoda i roba te pruženh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</si>
  <si>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</si>
  <si>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</si>
  <si>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</si>
  <si>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</si>
  <si>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</si>
  <si>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 xml:space="preserve">Donacije </t>
  </si>
  <si>
    <t>Vlastiti i ostali prihodi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</si>
  <si>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</si>
  <si>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</si>
  <si>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</si>
  <si>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neifnancijske imovine</t>
  </si>
  <si>
    <t>Rezultat poslovanja</t>
  </si>
  <si>
    <t>RAZLIKA VIŠAK / MANJAK</t>
  </si>
  <si>
    <t>UKUPNO PRIHODI</t>
  </si>
  <si>
    <t>Ukupno izvor</t>
  </si>
  <si>
    <t>Nakn.trošk.osobama izvan radnog odnosa</t>
  </si>
  <si>
    <t>Donacije</t>
  </si>
  <si>
    <t>UKUPNO RASHODI</t>
  </si>
  <si>
    <t>UKUPNO PO IZVORU</t>
  </si>
  <si>
    <t>Doprinos za obvezno zdravstveno osiguranje u slučaju nezaposlenosti</t>
  </si>
  <si>
    <t>Reprezentacije</t>
  </si>
  <si>
    <t xml:space="preserve">Škole jednakih mogućnosti
</t>
  </si>
  <si>
    <t>1. Opći prihodi i primici</t>
  </si>
  <si>
    <t>2.Vlastiti i ostali prihodi</t>
  </si>
  <si>
    <t>3. Prihodi za posebne namjene</t>
  </si>
  <si>
    <t>4.Decentralizirana sredstva</t>
  </si>
  <si>
    <t>44 Decentralizirana sredstva</t>
  </si>
  <si>
    <t>5. Pomoći EU</t>
  </si>
  <si>
    <t>51 Pomoći EU</t>
  </si>
  <si>
    <t>6. Pomoći</t>
  </si>
  <si>
    <t>7.Donacije</t>
  </si>
  <si>
    <t>61 Donacije</t>
  </si>
  <si>
    <t>31 Vlastiti prihodi</t>
  </si>
  <si>
    <t>09 OBRAZOVANJE</t>
  </si>
  <si>
    <t>0912 Osnovno obrazovanje</t>
  </si>
  <si>
    <t>0960 Projekt "Škole jednakih mogućnosti"</t>
  </si>
  <si>
    <t>Plan za 2025.</t>
  </si>
  <si>
    <t>Projekt Građanski odgoj</t>
  </si>
  <si>
    <t>Ostale pomoći (MZO,OPĆINA, HRVATSKI ZAVOD ZA ZAPOŠLJAVANJE)</t>
  </si>
  <si>
    <t>1013A101343</t>
  </si>
  <si>
    <t>Aktivnost 1013T100117</t>
  </si>
  <si>
    <t>1013A101301</t>
  </si>
  <si>
    <t>IZVRŠENJE 30.06.2024.</t>
  </si>
  <si>
    <t>IZVRŠENJE 30.06.2025.</t>
  </si>
  <si>
    <t>1013A101305</t>
  </si>
  <si>
    <t>1013A101304</t>
  </si>
  <si>
    <t>OPĆI PRIHODI I PRIMICI (NATJECANJA)</t>
  </si>
  <si>
    <t>Ostali nespomenuti rashodi pslovanja</t>
  </si>
  <si>
    <t>Usluge telefona,interneta, pošte i prijevoza</t>
  </si>
  <si>
    <t>Rashodi za donacije, kazne,naknade šteta i kapitalne pomoći</t>
  </si>
  <si>
    <t>Tekuće donacije u novcu</t>
  </si>
  <si>
    <t>OSTALI PRIHODI ZA POSEBNE NAMJENE(produženi,roditelji)</t>
  </si>
  <si>
    <t>Usluge telefona, pošte i prijevoza</t>
  </si>
  <si>
    <t>Indeks
4=3/2*100</t>
  </si>
  <si>
    <t>Indeks
5=3/1*100</t>
  </si>
  <si>
    <t>Izvršenje 30.06.2024.</t>
  </si>
  <si>
    <t>Izvršenje 30.06.2025.</t>
  </si>
  <si>
    <t>Rashodi za donacije, kazne, 
naknade štete i kapitalne pomoći</t>
  </si>
  <si>
    <t>IZVRŠENJE FINANCIJSKOG PLANA OŠ VLADIMIRA NAZORA PRIBISLAVEC
01.01.2025. - 30.06.2025.</t>
  </si>
  <si>
    <t>Pribislavec, 11.07.2025.            Ravnatelj: Bruno Matotek, mag.theol.                                                                    Predsjednik ŠO: Goran Pleh, prof.</t>
  </si>
  <si>
    <t>Pribislavec, 11.07.2025.            Ravnatelj: Bruno Matotek, mag.theol.                                                               Predsjednik ŠO: Goran Pleh, prof.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</si>
</sst>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\-#,##0.00\ 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8"/>
      <color theme="1"/>
      <name val="Calibri"/>
      <family val="2"/>
      <charset val="238"/>
      <scheme val="minor"/>
    </font>
    <font>
      <b/>
      <i/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3" borderId="1" xfId="0" quotePrefix="1" applyNumberFormat="1" applyFont="1" applyFill="1" applyBorder="1" applyAlignment="1">
      <alignment horizontal="right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wrapText="1"/>
    </xf>
    <xf numFmtId="0" fontId="16" fillId="0" borderId="0" xfId="0" quotePrefix="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164" fontId="6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2" fillId="0" borderId="0" xfId="0" applyFont="1"/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/>
    </xf>
    <xf numFmtId="0" fontId="0" fillId="2" borderId="0" xfId="0" applyFill="1"/>
    <xf numFmtId="0" fontId="7" fillId="2" borderId="1" xfId="0" applyFont="1" applyFill="1" applyBorder="1" applyAlignment="1">
      <alignment horizontal="left" vertical="center" wrapText="1"/>
    </xf>
    <xf numFmtId="164" fontId="20" fillId="2" borderId="4" xfId="0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7" fillId="2" borderId="2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1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164" fontId="19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19" fillId="0" borderId="3" xfId="0" applyFont="1" applyBorder="1"/>
    <xf numFmtId="0" fontId="20" fillId="0" borderId="3" xfId="0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right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19" fillId="5" borderId="3" xfId="0" applyFont="1" applyFill="1" applyBorder="1" applyAlignment="1">
      <alignment horizontal="center" wrapText="1"/>
    </xf>
    <xf numFmtId="0" fontId="19" fillId="5" borderId="4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164" fontId="6" fillId="5" borderId="4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164" fontId="9" fillId="4" borderId="1" xfId="0" quotePrefix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0" fillId="0" borderId="0" xfId="0" applyFont="1"/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3" fillId="5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>
      <alignment horizontal="center"/>
    </xf>
    <xf numFmtId="164" fontId="20" fillId="0" borderId="0" xfId="0" applyNumberFormat="1" applyFont="1" applyBorder="1"/>
    <xf numFmtId="0" fontId="6" fillId="2" borderId="4" xfId="0" applyFont="1" applyFill="1" applyBorder="1" applyAlignment="1">
      <alignment horizontal="left" vertical="center" wrapText="1"/>
    </xf>
    <xf numFmtId="0" fontId="24" fillId="0" borderId="0" xfId="0" applyFont="1"/>
    <xf numFmtId="164" fontId="24" fillId="0" borderId="0" xfId="0" applyNumberFormat="1" applyFont="1"/>
    <xf numFmtId="0" fontId="22" fillId="5" borderId="3" xfId="0" applyFont="1" applyFill="1" applyBorder="1" applyAlignment="1">
      <alignment horizontal="center" vertical="center"/>
    </xf>
    <xf numFmtId="0" fontId="22" fillId="5" borderId="3" xfId="0" applyNumberFormat="1" applyFont="1" applyFill="1" applyBorder="1" applyAlignment="1">
      <alignment horizontal="center" vertical="center"/>
    </xf>
    <xf numFmtId="164" fontId="22" fillId="5" borderId="3" xfId="0" applyNumberFormat="1" applyFont="1" applyFill="1" applyBorder="1" applyAlignment="1">
      <alignment horizontal="center" vertical="center"/>
    </xf>
    <xf numFmtId="0" fontId="0" fillId="0" borderId="3" xfId="0" applyBorder="1"/>
    <xf numFmtId="164" fontId="0" fillId="0" borderId="3" xfId="0" applyNumberFormat="1" applyBorder="1"/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164" fontId="6" fillId="5" borderId="4" xfId="0" applyNumberFormat="1" applyFont="1" applyFill="1" applyBorder="1" applyAlignment="1">
      <alignment horizontal="right"/>
    </xf>
    <xf numFmtId="0" fontId="1" fillId="5" borderId="3" xfId="0" applyFont="1" applyFill="1" applyBorder="1" applyAlignment="1">
      <alignment horizontal="left"/>
    </xf>
    <xf numFmtId="0" fontId="1" fillId="5" borderId="3" xfId="0" applyFont="1" applyFill="1" applyBorder="1"/>
    <xf numFmtId="0" fontId="22" fillId="5" borderId="3" xfId="0" applyFont="1" applyFill="1" applyBorder="1" applyAlignment="1">
      <alignment horizontal="center" vertical="center" wrapText="1"/>
    </xf>
    <xf numFmtId="164" fontId="22" fillId="5" borderId="3" xfId="0" applyNumberFormat="1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164" fontId="25" fillId="0" borderId="3" xfId="0" applyNumberFormat="1" applyFont="1" applyBorder="1" applyAlignment="1">
      <alignment horizontal="center" vertical="center"/>
    </xf>
    <xf numFmtId="164" fontId="25" fillId="5" borderId="3" xfId="0" applyNumberFormat="1" applyFont="1" applyFill="1" applyBorder="1"/>
    <xf numFmtId="164" fontId="25" fillId="2" borderId="3" xfId="0" applyNumberFormat="1" applyFont="1" applyFill="1" applyBorder="1"/>
    <xf numFmtId="0" fontId="25" fillId="0" borderId="0" xfId="0" applyFont="1"/>
    <xf numFmtId="0" fontId="20" fillId="0" borderId="0" xfId="0" applyFont="1"/>
    <xf numFmtId="0" fontId="26" fillId="0" borderId="0" xfId="0" applyFont="1"/>
    <xf numFmtId="0" fontId="21" fillId="2" borderId="4" xfId="0" quotePrefix="1" applyFont="1" applyFill="1" applyBorder="1" applyAlignment="1">
      <alignment horizontal="left" vertical="center" wrapText="1"/>
    </xf>
    <xf numFmtId="0" fontId="0" fillId="3" borderId="3" xfId="0" applyFill="1" applyBorder="1"/>
    <xf numFmtId="0" fontId="6" fillId="5" borderId="1" xfId="0" applyNumberFormat="1" applyFont="1" applyFill="1" applyBorder="1" applyAlignment="1" applyProtection="1">
      <alignment horizontal="center" vertical="center" wrapText="1"/>
    </xf>
    <xf numFmtId="0" fontId="0" fillId="4" borderId="3" xfId="0" applyFill="1" applyBorder="1"/>
    <xf numFmtId="164" fontId="6" fillId="0" borderId="4" xfId="0" applyNumberFormat="1" applyFont="1" applyFill="1" applyBorder="1" applyAlignment="1" applyProtection="1">
      <alignment horizontal="right" vertical="center" wrapText="1"/>
    </xf>
    <xf numFmtId="164" fontId="19" fillId="0" borderId="3" xfId="0" applyNumberFormat="1" applyFont="1" applyBorder="1" applyAlignment="1">
      <alignment horizontal="right"/>
    </xf>
    <xf numFmtId="164" fontId="20" fillId="0" borderId="3" xfId="0" applyNumberFormat="1" applyFont="1" applyBorder="1" applyAlignment="1">
      <alignment horizontal="right"/>
    </xf>
    <xf numFmtId="164" fontId="25" fillId="0" borderId="3" xfId="0" applyNumberFormat="1" applyFont="1" applyBorder="1"/>
    <xf numFmtId="164" fontId="24" fillId="3" borderId="3" xfId="0" applyNumberFormat="1" applyFont="1" applyFill="1" applyBorder="1"/>
    <xf numFmtId="164" fontId="24" fillId="2" borderId="3" xfId="0" applyNumberFormat="1" applyFont="1" applyFill="1" applyBorder="1"/>
    <xf numFmtId="164" fontId="27" fillId="3" borderId="3" xfId="0" applyNumberFormat="1" applyFont="1" applyFill="1" applyBorder="1"/>
    <xf numFmtId="0" fontId="24" fillId="0" borderId="3" xfId="0" applyFont="1" applyBorder="1"/>
    <xf numFmtId="0" fontId="24" fillId="3" borderId="3" xfId="0" applyFont="1" applyFill="1" applyBorder="1"/>
    <xf numFmtId="0" fontId="24" fillId="4" borderId="3" xfId="0" applyFont="1" applyFill="1" applyBorder="1"/>
    <xf numFmtId="0" fontId="9" fillId="2" borderId="0" xfId="0" quotePrefix="1" applyNumberFormat="1" applyFont="1" applyFill="1" applyBorder="1" applyAlignment="1" applyProtection="1">
      <alignment horizontal="left" vertical="center" wrapText="1"/>
    </xf>
    <xf numFmtId="0" fontId="7" fillId="2" borderId="0" xfId="0" applyNumberFormat="1" applyFont="1" applyFill="1" applyBorder="1" applyAlignment="1" applyProtection="1">
      <alignment vertical="center" wrapText="1"/>
    </xf>
    <xf numFmtId="3" fontId="6" fillId="2" borderId="0" xfId="0" quotePrefix="1" applyNumberFormat="1" applyFont="1" applyFill="1" applyBorder="1" applyAlignment="1">
      <alignment horizontal="right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right"/>
    </xf>
    <xf numFmtId="164" fontId="25" fillId="2" borderId="0" xfId="0" applyNumberFormat="1" applyFont="1" applyFill="1" applyBorder="1"/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28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28" fillId="0" borderId="0" xfId="0" applyNumberFormat="1" applyFont="1" applyFill="1" applyBorder="1" applyAlignment="1" applyProtection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1"/>
  <sheetViews>
    <sheetView topLeftCell="A19" workbookViewId="0">
      <selection activeCell="Q13" sqref="Q13"/>
    </sheetView>
  </sheetViews>
  <sheetFormatPr defaultRowHeight="15" x14ac:dyDescent="0.25"/>
  <cols>
    <col min="5" max="8" width="25.28515625" customWidth="1"/>
  </cols>
  <sheetData>
    <row r="1" spans="1:10" ht="42" customHeight="1" x14ac:dyDescent="0.25">
      <c r="A1" s="193" t="s">
        <v>216</v>
      </c>
      <c r="B1" s="193"/>
      <c r="C1" s="193"/>
      <c r="D1" s="193"/>
      <c r="E1" s="193"/>
      <c r="F1" s="193"/>
      <c r="G1" s="193"/>
      <c r="H1" s="193"/>
    </row>
    <row r="2" spans="1:10" ht="6.75" customHeight="1" x14ac:dyDescent="0.25">
      <c r="A2" s="24"/>
      <c r="B2" s="24"/>
      <c r="C2" s="24"/>
      <c r="D2" s="24"/>
      <c r="E2" s="24"/>
      <c r="F2" s="24"/>
      <c r="G2" s="24"/>
      <c r="H2" s="24"/>
    </row>
    <row r="3" spans="1:10" ht="15.75" x14ac:dyDescent="0.25">
      <c r="A3" s="193" t="s">
        <v>15</v>
      </c>
      <c r="B3" s="193"/>
      <c r="C3" s="193"/>
      <c r="D3" s="193"/>
      <c r="E3" s="193"/>
      <c r="F3" s="193"/>
      <c r="G3" s="193"/>
      <c r="H3" s="202"/>
    </row>
    <row r="4" spans="1:10" ht="15.75" x14ac:dyDescent="0.25">
      <c r="A4" s="193" t="s">
        <v>21</v>
      </c>
      <c r="B4" s="194"/>
      <c r="C4" s="194"/>
      <c r="D4" s="194"/>
      <c r="E4" s="194"/>
      <c r="F4" s="194"/>
      <c r="G4" s="194"/>
      <c r="H4" s="194"/>
    </row>
    <row r="5" spans="1:10" ht="18" x14ac:dyDescent="0.25">
      <c r="A5" s="1"/>
      <c r="B5" s="2"/>
      <c r="C5" s="2"/>
      <c r="D5" s="2"/>
      <c r="E5" s="5"/>
      <c r="F5" s="6"/>
      <c r="G5" s="6"/>
      <c r="H5" s="6"/>
    </row>
    <row r="6" spans="1:10" ht="22.5" x14ac:dyDescent="0.25">
      <c r="A6" s="28"/>
      <c r="B6" s="29"/>
      <c r="C6" s="29"/>
      <c r="D6" s="30"/>
      <c r="E6" s="31"/>
      <c r="F6" s="112" t="s">
        <v>213</v>
      </c>
      <c r="G6" s="113" t="s">
        <v>194</v>
      </c>
      <c r="H6" s="113" t="s">
        <v>214</v>
      </c>
      <c r="I6" s="156" t="s">
        <v>211</v>
      </c>
      <c r="J6" s="157" t="s">
        <v>212</v>
      </c>
    </row>
    <row r="7" spans="1:10" x14ac:dyDescent="0.25">
      <c r="A7" s="28"/>
      <c r="B7" s="29"/>
      <c r="C7" s="29"/>
      <c r="D7" s="30"/>
      <c r="E7" s="31"/>
      <c r="F7" s="140">
        <v>1</v>
      </c>
      <c r="G7" s="140">
        <v>2</v>
      </c>
      <c r="H7" s="140">
        <v>3</v>
      </c>
      <c r="I7" s="146">
        <v>4</v>
      </c>
      <c r="J7" s="147">
        <v>5</v>
      </c>
    </row>
    <row r="8" spans="1:10" x14ac:dyDescent="0.25">
      <c r="A8" s="195" t="s">
        <v>0</v>
      </c>
      <c r="B8" s="192"/>
      <c r="C8" s="192"/>
      <c r="D8" s="192"/>
      <c r="E8" s="203"/>
      <c r="F8" s="119">
        <f>F9+F10</f>
        <v>945630.76</v>
      </c>
      <c r="G8" s="119">
        <f t="shared" ref="G8:H8" si="0">G9+G10</f>
        <v>2245426</v>
      </c>
      <c r="H8" s="119">
        <f t="shared" si="0"/>
        <v>1164048.67</v>
      </c>
      <c r="I8" s="173">
        <f>SUM(H8/G8)*100</f>
        <v>51.840883199891685</v>
      </c>
      <c r="J8" s="173">
        <f>SUM(H8/F8)*100</f>
        <v>123.09758938044698</v>
      </c>
    </row>
    <row r="9" spans="1:10" x14ac:dyDescent="0.25">
      <c r="A9" s="204" t="s">
        <v>26</v>
      </c>
      <c r="B9" s="205"/>
      <c r="C9" s="205"/>
      <c r="D9" s="205"/>
      <c r="E9" s="201"/>
      <c r="F9" s="120">
        <v>945630.76</v>
      </c>
      <c r="G9" s="120">
        <v>2245426</v>
      </c>
      <c r="H9" s="120">
        <v>1164048.67</v>
      </c>
      <c r="I9" s="174">
        <f t="shared" ref="I9:I13" si="1">SUM(H9/G9)*100</f>
        <v>51.840883199891685</v>
      </c>
      <c r="J9" s="174">
        <f t="shared" ref="J9:J14" si="2">SUM(H9/F9)*100</f>
        <v>123.09758938044698</v>
      </c>
    </row>
    <row r="10" spans="1:10" x14ac:dyDescent="0.25">
      <c r="A10" s="206" t="s">
        <v>27</v>
      </c>
      <c r="B10" s="201"/>
      <c r="C10" s="201"/>
      <c r="D10" s="201"/>
      <c r="E10" s="201"/>
      <c r="F10" s="120">
        <v>0</v>
      </c>
      <c r="G10" s="120">
        <v>0</v>
      </c>
      <c r="H10" s="120">
        <v>0</v>
      </c>
      <c r="I10" s="174">
        <v>0</v>
      </c>
      <c r="J10" s="174">
        <v>0</v>
      </c>
    </row>
    <row r="11" spans="1:10" x14ac:dyDescent="0.25">
      <c r="A11" s="34" t="s">
        <v>1</v>
      </c>
      <c r="B11" s="42"/>
      <c r="C11" s="42"/>
      <c r="D11" s="42"/>
      <c r="E11" s="42"/>
      <c r="F11" s="119">
        <f>F12+F13</f>
        <v>912549.15</v>
      </c>
      <c r="G11" s="119">
        <f t="shared" ref="G11:H11" si="3">G12+G13</f>
        <v>2245426</v>
      </c>
      <c r="H11" s="119">
        <f t="shared" si="3"/>
        <v>1250463.32</v>
      </c>
      <c r="I11" s="173">
        <f t="shared" si="1"/>
        <v>55.689357832322237</v>
      </c>
      <c r="J11" s="173">
        <f t="shared" si="2"/>
        <v>137.02969533202679</v>
      </c>
    </row>
    <row r="12" spans="1:10" x14ac:dyDescent="0.25">
      <c r="A12" s="207" t="s">
        <v>28</v>
      </c>
      <c r="B12" s="205"/>
      <c r="C12" s="205"/>
      <c r="D12" s="205"/>
      <c r="E12" s="205"/>
      <c r="F12" s="120">
        <v>912549.15</v>
      </c>
      <c r="G12" s="120">
        <v>2203426</v>
      </c>
      <c r="H12" s="120">
        <v>1234497.08</v>
      </c>
      <c r="I12" s="174">
        <f t="shared" si="1"/>
        <v>56.026255476698559</v>
      </c>
      <c r="J12" s="174">
        <f t="shared" si="2"/>
        <v>135.2800646409018</v>
      </c>
    </row>
    <row r="13" spans="1:10" x14ac:dyDescent="0.25">
      <c r="A13" s="200" t="s">
        <v>29</v>
      </c>
      <c r="B13" s="201"/>
      <c r="C13" s="201"/>
      <c r="D13" s="201"/>
      <c r="E13" s="201"/>
      <c r="F13" s="121">
        <v>0</v>
      </c>
      <c r="G13" s="121">
        <v>42000</v>
      </c>
      <c r="H13" s="121">
        <v>15966.24</v>
      </c>
      <c r="I13" s="174">
        <f t="shared" si="1"/>
        <v>38.014857142857146</v>
      </c>
      <c r="J13" s="174">
        <v>0</v>
      </c>
    </row>
    <row r="14" spans="1:10" x14ac:dyDescent="0.25">
      <c r="A14" s="191" t="s">
        <v>50</v>
      </c>
      <c r="B14" s="192"/>
      <c r="C14" s="192"/>
      <c r="D14" s="192"/>
      <c r="E14" s="192"/>
      <c r="F14" s="119">
        <f>F8-F11</f>
        <v>33081.609999999986</v>
      </c>
      <c r="G14" s="119">
        <f t="shared" ref="G14:H14" si="4">G8-G11</f>
        <v>0</v>
      </c>
      <c r="H14" s="119">
        <f t="shared" si="4"/>
        <v>-86414.65000000014</v>
      </c>
      <c r="I14" s="173">
        <v>0</v>
      </c>
      <c r="J14" s="175">
        <f t="shared" si="2"/>
        <v>-261.21657924145825</v>
      </c>
    </row>
    <row r="15" spans="1:10" ht="18" x14ac:dyDescent="0.25">
      <c r="A15" s="24"/>
      <c r="B15" s="22"/>
      <c r="C15" s="22"/>
      <c r="D15" s="22"/>
      <c r="E15" s="22"/>
      <c r="F15" s="22"/>
      <c r="G15" s="23"/>
      <c r="H15" s="23"/>
    </row>
    <row r="16" spans="1:10" ht="15.75" x14ac:dyDescent="0.25">
      <c r="A16" s="193" t="s">
        <v>22</v>
      </c>
      <c r="B16" s="194"/>
      <c r="C16" s="194"/>
      <c r="D16" s="194"/>
      <c r="E16" s="194"/>
      <c r="F16" s="194"/>
      <c r="G16" s="194"/>
      <c r="H16" s="194"/>
    </row>
    <row r="17" spans="1:10" ht="18" x14ac:dyDescent="0.25">
      <c r="A17" s="24"/>
      <c r="B17" s="22"/>
      <c r="C17" s="22"/>
      <c r="D17" s="22"/>
      <c r="E17" s="22"/>
      <c r="F17" s="22"/>
      <c r="G17" s="23"/>
      <c r="H17" s="23"/>
    </row>
    <row r="18" spans="1:10" ht="22.5" x14ac:dyDescent="0.25">
      <c r="A18" s="28"/>
      <c r="B18" s="29"/>
      <c r="C18" s="29"/>
      <c r="D18" s="30"/>
      <c r="E18" s="31"/>
      <c r="F18" s="112" t="s">
        <v>213</v>
      </c>
      <c r="G18" s="113" t="s">
        <v>194</v>
      </c>
      <c r="H18" s="113" t="s">
        <v>214</v>
      </c>
      <c r="I18" s="156" t="s">
        <v>211</v>
      </c>
      <c r="J18" s="157" t="s">
        <v>212</v>
      </c>
    </row>
    <row r="19" spans="1:10" x14ac:dyDescent="0.25">
      <c r="A19" s="200" t="s">
        <v>30</v>
      </c>
      <c r="B19" s="201"/>
      <c r="C19" s="201"/>
      <c r="D19" s="201"/>
      <c r="E19" s="201"/>
      <c r="F19" s="43">
        <v>0</v>
      </c>
      <c r="G19" s="43">
        <v>0</v>
      </c>
      <c r="H19" s="43">
        <v>0</v>
      </c>
      <c r="I19" s="176"/>
      <c r="J19" s="176"/>
    </row>
    <row r="20" spans="1:10" x14ac:dyDescent="0.25">
      <c r="A20" s="200" t="s">
        <v>31</v>
      </c>
      <c r="B20" s="201"/>
      <c r="C20" s="201"/>
      <c r="D20" s="201"/>
      <c r="E20" s="201"/>
      <c r="F20" s="43">
        <v>0</v>
      </c>
      <c r="G20" s="43">
        <v>0</v>
      </c>
      <c r="H20" s="43">
        <v>0</v>
      </c>
      <c r="I20" s="176"/>
      <c r="J20" s="176"/>
    </row>
    <row r="21" spans="1:10" x14ac:dyDescent="0.25">
      <c r="A21" s="191" t="s">
        <v>2</v>
      </c>
      <c r="B21" s="192"/>
      <c r="C21" s="192"/>
      <c r="D21" s="192"/>
      <c r="E21" s="192"/>
      <c r="F21" s="32">
        <f>F19-F20</f>
        <v>0</v>
      </c>
      <c r="G21" s="32">
        <f t="shared" ref="G21:H21" si="5">G19-G20</f>
        <v>0</v>
      </c>
      <c r="H21" s="32">
        <f t="shared" si="5"/>
        <v>0</v>
      </c>
      <c r="I21" s="177"/>
      <c r="J21" s="177"/>
    </row>
    <row r="22" spans="1:10" x14ac:dyDescent="0.25">
      <c r="A22" s="191" t="s">
        <v>51</v>
      </c>
      <c r="B22" s="192"/>
      <c r="C22" s="192"/>
      <c r="D22" s="192"/>
      <c r="E22" s="192"/>
      <c r="F22" s="119">
        <f>F14+F21</f>
        <v>33081.609999999986</v>
      </c>
      <c r="G22" s="32">
        <f t="shared" ref="G22:H22" si="6">G14+G21</f>
        <v>0</v>
      </c>
      <c r="H22" s="119">
        <f t="shared" si="6"/>
        <v>-86414.65000000014</v>
      </c>
      <c r="I22" s="173">
        <v>0</v>
      </c>
      <c r="J22" s="173">
        <f t="shared" ref="J22" si="7">SUM(H22/F22)*100</f>
        <v>-261.21657924145825</v>
      </c>
    </row>
    <row r="23" spans="1:10" ht="18" x14ac:dyDescent="0.25">
      <c r="A23" s="21"/>
      <c r="B23" s="22"/>
      <c r="C23" s="22"/>
      <c r="D23" s="22"/>
      <c r="E23" s="22"/>
      <c r="F23" s="22"/>
      <c r="G23" s="23"/>
      <c r="H23" s="23"/>
    </row>
    <row r="24" spans="1:10" ht="15.75" x14ac:dyDescent="0.25">
      <c r="A24" s="193" t="s">
        <v>52</v>
      </c>
      <c r="B24" s="194"/>
      <c r="C24" s="194"/>
      <c r="D24" s="194"/>
      <c r="E24" s="194"/>
      <c r="F24" s="194"/>
      <c r="G24" s="194"/>
      <c r="H24" s="194"/>
    </row>
    <row r="25" spans="1:10" ht="15.75" x14ac:dyDescent="0.25">
      <c r="A25" s="40"/>
      <c r="B25" s="41"/>
      <c r="C25" s="41"/>
      <c r="D25" s="41"/>
      <c r="E25" s="41"/>
      <c r="F25" s="41"/>
      <c r="G25" s="41"/>
      <c r="H25" s="41"/>
    </row>
    <row r="26" spans="1:10" ht="22.5" x14ac:dyDescent="0.25">
      <c r="A26" s="28"/>
      <c r="B26" s="29"/>
      <c r="C26" s="29"/>
      <c r="D26" s="30"/>
      <c r="E26" s="31"/>
      <c r="F26" s="112" t="s">
        <v>213</v>
      </c>
      <c r="G26" s="113" t="s">
        <v>194</v>
      </c>
      <c r="H26" s="167" t="s">
        <v>214</v>
      </c>
      <c r="I26" s="156" t="s">
        <v>211</v>
      </c>
      <c r="J26" s="157" t="s">
        <v>212</v>
      </c>
    </row>
    <row r="27" spans="1:10" ht="15" customHeight="1" x14ac:dyDescent="0.25">
      <c r="A27" s="186" t="s">
        <v>53</v>
      </c>
      <c r="B27" s="187"/>
      <c r="C27" s="187"/>
      <c r="D27" s="187"/>
      <c r="E27" s="188"/>
      <c r="F27" s="123">
        <v>-47135.53</v>
      </c>
      <c r="G27" s="44">
        <v>0</v>
      </c>
      <c r="H27" s="123">
        <v>-5998.64</v>
      </c>
      <c r="I27" s="178"/>
      <c r="J27" s="178"/>
    </row>
    <row r="28" spans="1:10" ht="15" customHeight="1" x14ac:dyDescent="0.25">
      <c r="A28" s="191" t="s">
        <v>54</v>
      </c>
      <c r="B28" s="192"/>
      <c r="C28" s="192"/>
      <c r="D28" s="192"/>
      <c r="E28" s="192"/>
      <c r="F28" s="122">
        <f>F22+F27</f>
        <v>-14053.920000000013</v>
      </c>
      <c r="G28" s="45">
        <f t="shared" ref="G28:H28" si="8">G22+G27</f>
        <v>0</v>
      </c>
      <c r="H28" s="122">
        <f t="shared" si="8"/>
        <v>-92413.290000000139</v>
      </c>
      <c r="I28" s="173">
        <v>0</v>
      </c>
      <c r="J28" s="173">
        <f t="shared" ref="J28" si="9">SUM(H28/F28)*100</f>
        <v>657.56237405649131</v>
      </c>
    </row>
    <row r="29" spans="1:10" ht="45" customHeight="1" x14ac:dyDescent="0.25">
      <c r="A29" s="195" t="s">
        <v>55</v>
      </c>
      <c r="B29" s="196"/>
      <c r="C29" s="196"/>
      <c r="D29" s="196"/>
      <c r="E29" s="197"/>
      <c r="F29" s="45">
        <f>F14+F21+F27-F28</f>
        <v>0</v>
      </c>
      <c r="G29" s="45">
        <f t="shared" ref="G29:H29" si="10">G14+G21+G27-G28</f>
        <v>0</v>
      </c>
      <c r="H29" s="45">
        <f t="shared" si="10"/>
        <v>0</v>
      </c>
      <c r="I29" s="177"/>
      <c r="J29" s="177"/>
    </row>
    <row r="30" spans="1:10" ht="15.75" x14ac:dyDescent="0.25">
      <c r="A30" s="46"/>
      <c r="B30" s="47"/>
      <c r="C30" s="47"/>
      <c r="D30" s="47"/>
      <c r="E30" s="47"/>
      <c r="F30" s="47"/>
      <c r="G30" s="47"/>
      <c r="H30" s="47"/>
    </row>
    <row r="31" spans="1:10" ht="15.75" x14ac:dyDescent="0.25">
      <c r="A31" s="198" t="s">
        <v>49</v>
      </c>
      <c r="B31" s="198"/>
      <c r="C31" s="198"/>
      <c r="D31" s="198"/>
      <c r="E31" s="198"/>
      <c r="F31" s="198"/>
      <c r="G31" s="198"/>
      <c r="H31" s="198"/>
    </row>
    <row r="32" spans="1:10" ht="18" x14ac:dyDescent="0.25">
      <c r="A32" s="48"/>
      <c r="B32" s="49"/>
      <c r="C32" s="49"/>
      <c r="D32" s="49"/>
      <c r="E32" s="49"/>
      <c r="F32" s="49"/>
      <c r="G32" s="50"/>
      <c r="H32" s="50"/>
    </row>
    <row r="33" spans="1:10" ht="22.5" x14ac:dyDescent="0.25">
      <c r="A33" s="51"/>
      <c r="B33" s="52"/>
      <c r="C33" s="52"/>
      <c r="D33" s="53"/>
      <c r="E33" s="54"/>
      <c r="F33" s="112" t="s">
        <v>213</v>
      </c>
      <c r="G33" s="113" t="s">
        <v>194</v>
      </c>
      <c r="H33" s="167" t="s">
        <v>214</v>
      </c>
      <c r="I33" s="156" t="s">
        <v>211</v>
      </c>
      <c r="J33" s="157" t="s">
        <v>212</v>
      </c>
    </row>
    <row r="34" spans="1:10" x14ac:dyDescent="0.25">
      <c r="A34" s="186" t="s">
        <v>53</v>
      </c>
      <c r="B34" s="187"/>
      <c r="C34" s="187"/>
      <c r="D34" s="187"/>
      <c r="E34" s="188"/>
      <c r="F34" s="44">
        <v>0</v>
      </c>
      <c r="G34" s="44">
        <v>0</v>
      </c>
      <c r="H34" s="44">
        <v>0</v>
      </c>
      <c r="I34" s="168"/>
      <c r="J34" s="168"/>
    </row>
    <row r="35" spans="1:10" ht="28.5" customHeight="1" x14ac:dyDescent="0.25">
      <c r="A35" s="186" t="s">
        <v>56</v>
      </c>
      <c r="B35" s="187"/>
      <c r="C35" s="187"/>
      <c r="D35" s="187"/>
      <c r="E35" s="188"/>
      <c r="F35" s="44">
        <v>0</v>
      </c>
      <c r="G35" s="44">
        <v>0</v>
      </c>
      <c r="H35" s="44">
        <v>0</v>
      </c>
      <c r="I35" s="168"/>
      <c r="J35" s="168"/>
    </row>
    <row r="36" spans="1:10" x14ac:dyDescent="0.25">
      <c r="A36" s="186" t="s">
        <v>57</v>
      </c>
      <c r="B36" s="189"/>
      <c r="C36" s="189"/>
      <c r="D36" s="189"/>
      <c r="E36" s="190"/>
      <c r="F36" s="44">
        <v>0</v>
      </c>
      <c r="G36" s="44">
        <v>0</v>
      </c>
      <c r="H36" s="44">
        <v>0</v>
      </c>
      <c r="I36" s="168"/>
      <c r="J36" s="168"/>
    </row>
    <row r="37" spans="1:10" ht="15" customHeight="1" x14ac:dyDescent="0.25">
      <c r="A37" s="191" t="s">
        <v>54</v>
      </c>
      <c r="B37" s="192"/>
      <c r="C37" s="192"/>
      <c r="D37" s="192"/>
      <c r="E37" s="192"/>
      <c r="F37" s="33">
        <f>F34-F35+F36</f>
        <v>0</v>
      </c>
      <c r="G37" s="33">
        <f t="shared" ref="G37:H37" si="11">G34-G35+G36</f>
        <v>0</v>
      </c>
      <c r="H37" s="33">
        <f t="shared" si="11"/>
        <v>0</v>
      </c>
      <c r="I37" s="166"/>
      <c r="J37" s="166"/>
    </row>
    <row r="38" spans="1:10" s="85" customFormat="1" ht="15" customHeight="1" x14ac:dyDescent="0.25">
      <c r="A38" s="179"/>
      <c r="B38" s="180"/>
      <c r="C38" s="180"/>
      <c r="D38" s="180"/>
      <c r="E38" s="180"/>
      <c r="F38" s="181"/>
      <c r="G38" s="181"/>
      <c r="H38" s="181"/>
      <c r="I38" s="182"/>
      <c r="J38" s="182"/>
    </row>
    <row r="39" spans="1:10" ht="15" customHeight="1" x14ac:dyDescent="0.25">
      <c r="A39" s="208" t="s">
        <v>217</v>
      </c>
      <c r="B39" s="209"/>
      <c r="C39" s="209"/>
      <c r="D39" s="209"/>
      <c r="E39" s="209"/>
      <c r="F39" s="209"/>
      <c r="G39" s="209"/>
      <c r="H39" s="209"/>
    </row>
    <row r="40" spans="1:10" ht="15.75" customHeight="1" x14ac:dyDescent="0.25"/>
    <row r="41" spans="1:10" x14ac:dyDescent="0.25">
      <c r="A41" s="199"/>
      <c r="B41" s="199"/>
      <c r="C41" s="199"/>
      <c r="D41" s="199"/>
      <c r="E41" s="199"/>
      <c r="F41" s="199"/>
      <c r="G41" s="199"/>
    </row>
  </sheetData>
  <mergeCells count="25">
    <mergeCell ref="A41:G41"/>
    <mergeCell ref="A20:E20"/>
    <mergeCell ref="A1:H1"/>
    <mergeCell ref="A3:H3"/>
    <mergeCell ref="A4:H4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34:E34"/>
    <mergeCell ref="A35:E35"/>
    <mergeCell ref="A36:E36"/>
    <mergeCell ref="A37:E37"/>
    <mergeCell ref="A24:H24"/>
    <mergeCell ref="A27:E27"/>
    <mergeCell ref="A28:E28"/>
    <mergeCell ref="A29:E29"/>
    <mergeCell ref="A31:H3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02CC-9E24-4065-B83D-D390E400CBBE}">
  <dimension ref="A1:I182"/>
  <sheetViews>
    <sheetView topLeftCell="A19" zoomScale="120" zoomScaleNormal="120" workbookViewId="0">
      <selection activeCell="E6" sqref="E6:I6"/>
    </sheetView>
  </sheetViews>
  <sheetFormatPr defaultRowHeight="15" x14ac:dyDescent="0.25"/>
  <cols>
    <col min="1" max="1" width="8.42578125" customWidth="1"/>
    <col min="2" max="2" width="7.7109375" customWidth="1"/>
    <col min="3" max="3" width="7.28515625" customWidth="1"/>
    <col min="4" max="4" width="38.140625" style="164" customWidth="1"/>
    <col min="5" max="5" width="14.42578125" customWidth="1"/>
    <col min="6" max="6" width="13.28515625" customWidth="1"/>
    <col min="7" max="7" width="14.42578125" customWidth="1"/>
    <col min="8" max="9" width="8.5703125" style="144" customWidth="1"/>
  </cols>
  <sheetData>
    <row r="1" spans="1:9" ht="42" customHeight="1" x14ac:dyDescent="0.25">
      <c r="A1" s="193" t="s">
        <v>216</v>
      </c>
      <c r="B1" s="193"/>
      <c r="C1" s="193"/>
      <c r="D1" s="193"/>
      <c r="E1" s="193"/>
      <c r="F1" s="193"/>
      <c r="G1" s="193"/>
      <c r="H1" s="193"/>
    </row>
    <row r="2" spans="1:9" ht="18" customHeight="1" x14ac:dyDescent="0.25">
      <c r="A2" s="213" t="s">
        <v>15</v>
      </c>
      <c r="B2" s="213"/>
      <c r="C2" s="213"/>
      <c r="D2" s="213"/>
      <c r="E2" s="213"/>
      <c r="F2" s="124"/>
    </row>
    <row r="3" spans="1:9" ht="18" customHeight="1" x14ac:dyDescent="0.25">
      <c r="A3" s="213" t="s">
        <v>4</v>
      </c>
      <c r="B3" s="213"/>
      <c r="C3" s="213"/>
      <c r="D3" s="213"/>
      <c r="E3" s="213"/>
      <c r="F3" s="124"/>
    </row>
    <row r="4" spans="1:9" ht="15.75" customHeight="1" x14ac:dyDescent="0.25">
      <c r="A4" s="213" t="s">
        <v>32</v>
      </c>
      <c r="B4" s="213"/>
      <c r="C4" s="213"/>
      <c r="D4" s="213"/>
      <c r="E4" s="213"/>
      <c r="F4" s="124"/>
    </row>
    <row r="5" spans="1:9" ht="31.5" customHeight="1" x14ac:dyDescent="0.25">
      <c r="A5" s="114" t="s">
        <v>5</v>
      </c>
      <c r="B5" s="115" t="s">
        <v>6</v>
      </c>
      <c r="C5" s="115" t="s">
        <v>140</v>
      </c>
      <c r="D5" s="115" t="s">
        <v>3</v>
      </c>
      <c r="E5" s="112" t="s">
        <v>213</v>
      </c>
      <c r="F5" s="113" t="s">
        <v>194</v>
      </c>
      <c r="G5" s="113" t="s">
        <v>214</v>
      </c>
      <c r="H5" s="156" t="s">
        <v>211</v>
      </c>
      <c r="I5" s="157" t="s">
        <v>212</v>
      </c>
    </row>
    <row r="6" spans="1:9" x14ac:dyDescent="0.25">
      <c r="A6" s="114"/>
      <c r="B6" s="115"/>
      <c r="C6" s="115"/>
      <c r="D6" s="115"/>
      <c r="E6" s="140">
        <v>1</v>
      </c>
      <c r="F6" s="140">
        <v>2</v>
      </c>
      <c r="G6" s="140">
        <v>3</v>
      </c>
      <c r="H6" s="146">
        <v>4</v>
      </c>
      <c r="I6" s="147">
        <v>5</v>
      </c>
    </row>
    <row r="7" spans="1:9" ht="15.75" customHeight="1" x14ac:dyDescent="0.25">
      <c r="A7" s="116">
        <v>6</v>
      </c>
      <c r="B7" s="116"/>
      <c r="C7" s="116"/>
      <c r="D7" s="117" t="s">
        <v>7</v>
      </c>
      <c r="E7" s="118">
        <f>SUM(E8+E20+E25+E33+E47)</f>
        <v>945630.76</v>
      </c>
      <c r="F7" s="118">
        <f>SUM(F8+F25+F20+F33+F47)</f>
        <v>2245426</v>
      </c>
      <c r="G7" s="118">
        <f>SUM(G8+G25+G20+G33+G47)</f>
        <v>1164048.6700000002</v>
      </c>
      <c r="H7" s="160">
        <f>SUM(G7/F7)*100</f>
        <v>51.840883199891699</v>
      </c>
      <c r="I7" s="160">
        <f>SUM(G7/E7)*100</f>
        <v>123.09758938044699</v>
      </c>
    </row>
    <row r="8" spans="1:9" ht="25.5" x14ac:dyDescent="0.25">
      <c r="A8" s="74"/>
      <c r="B8" s="74">
        <v>63</v>
      </c>
      <c r="C8" s="75"/>
      <c r="D8" s="143" t="s">
        <v>23</v>
      </c>
      <c r="E8" s="68">
        <f>SUM(E9+E12)</f>
        <v>894636.33000000007</v>
      </c>
      <c r="F8" s="68">
        <f>SUM(F9+F12)</f>
        <v>2152380</v>
      </c>
      <c r="G8" s="68">
        <f>SUM(G9+G12)</f>
        <v>1079835.06</v>
      </c>
      <c r="H8" s="161">
        <f t="shared" ref="H8:H70" si="0">SUM(G8/F8)*100</f>
        <v>50.169350207677091</v>
      </c>
      <c r="I8" s="161">
        <f>SUM(G8/E8)*100</f>
        <v>120.70100707848516</v>
      </c>
    </row>
    <row r="9" spans="1:9" ht="25.5" x14ac:dyDescent="0.25">
      <c r="A9" s="74"/>
      <c r="B9" s="75">
        <v>636</v>
      </c>
      <c r="C9" s="75"/>
      <c r="D9" s="62" t="s">
        <v>141</v>
      </c>
      <c r="E9" s="68">
        <f>SUM(E10:E11)</f>
        <v>890164.66</v>
      </c>
      <c r="F9" s="68">
        <f>SUM(F10:F11)</f>
        <v>2088260</v>
      </c>
      <c r="G9" s="68">
        <f>SUM(G10:G11)</f>
        <v>1079835.06</v>
      </c>
      <c r="H9" s="161">
        <f t="shared" si="0"/>
        <v>51.709799546033544</v>
      </c>
      <c r="I9" s="161">
        <f t="shared" ref="I9:I70" si="1">SUM(G9/E9)*100</f>
        <v>121.30733880178977</v>
      </c>
    </row>
    <row r="10" spans="1:9" ht="25.5" x14ac:dyDescent="0.25">
      <c r="A10" s="11"/>
      <c r="B10" s="11">
        <v>6361</v>
      </c>
      <c r="C10" s="12"/>
      <c r="D10" s="62" t="s">
        <v>142</v>
      </c>
      <c r="E10" s="68">
        <v>890164.66</v>
      </c>
      <c r="F10" s="68">
        <v>2046260</v>
      </c>
      <c r="G10" s="68">
        <v>1066123.81</v>
      </c>
      <c r="H10" s="161">
        <f t="shared" si="0"/>
        <v>52.101092236568178</v>
      </c>
      <c r="I10" s="161">
        <f t="shared" si="1"/>
        <v>119.76703388786521</v>
      </c>
    </row>
    <row r="11" spans="1:9" ht="25.5" x14ac:dyDescent="0.25">
      <c r="A11" s="11"/>
      <c r="B11" s="11">
        <v>6362</v>
      </c>
      <c r="C11" s="12"/>
      <c r="D11" s="62" t="s">
        <v>143</v>
      </c>
      <c r="E11" s="68">
        <v>0</v>
      </c>
      <c r="F11" s="68">
        <v>42000</v>
      </c>
      <c r="G11" s="68">
        <v>13711.25</v>
      </c>
      <c r="H11" s="161">
        <f t="shared" si="0"/>
        <v>32.645833333333336</v>
      </c>
      <c r="I11" s="161">
        <v>0</v>
      </c>
    </row>
    <row r="12" spans="1:9" x14ac:dyDescent="0.25">
      <c r="A12" s="11"/>
      <c r="B12" s="11">
        <v>638</v>
      </c>
      <c r="C12" s="12"/>
      <c r="D12" s="62" t="s">
        <v>144</v>
      </c>
      <c r="E12" s="68">
        <f>SUM(E13:E14)</f>
        <v>4471.67</v>
      </c>
      <c r="F12" s="68">
        <f>SUM(F13:F14)</f>
        <v>64120</v>
      </c>
      <c r="G12" s="68">
        <v>0</v>
      </c>
      <c r="H12" s="161">
        <f t="shared" si="0"/>
        <v>0</v>
      </c>
      <c r="I12" s="161">
        <f t="shared" si="1"/>
        <v>0</v>
      </c>
    </row>
    <row r="13" spans="1:9" ht="25.5" x14ac:dyDescent="0.25">
      <c r="A13" s="11"/>
      <c r="B13" s="11">
        <v>6381</v>
      </c>
      <c r="C13" s="12"/>
      <c r="D13" s="62" t="s">
        <v>145</v>
      </c>
      <c r="E13" s="68">
        <v>4471.67</v>
      </c>
      <c r="F13" s="68">
        <v>64120</v>
      </c>
      <c r="G13" s="68">
        <v>0</v>
      </c>
      <c r="H13" s="161">
        <f t="shared" si="0"/>
        <v>0</v>
      </c>
      <c r="I13" s="161">
        <f t="shared" si="1"/>
        <v>0</v>
      </c>
    </row>
    <row r="14" spans="1:9" ht="25.5" x14ac:dyDescent="0.25">
      <c r="A14" s="11"/>
      <c r="B14" s="11">
        <v>6382</v>
      </c>
      <c r="C14" s="12"/>
      <c r="D14" s="62" t="s">
        <v>146</v>
      </c>
      <c r="E14" s="68">
        <v>0</v>
      </c>
      <c r="F14" s="68">
        <v>0</v>
      </c>
      <c r="G14" s="68">
        <v>0</v>
      </c>
      <c r="H14" s="161">
        <v>0</v>
      </c>
      <c r="I14" s="161">
        <v>0</v>
      </c>
    </row>
    <row r="15" spans="1:9" x14ac:dyDescent="0.25">
      <c r="A15" s="11"/>
      <c r="B15" s="11"/>
      <c r="C15" s="12">
        <v>11</v>
      </c>
      <c r="D15" s="12" t="s">
        <v>81</v>
      </c>
      <c r="E15" s="68">
        <v>0</v>
      </c>
      <c r="F15" s="68">
        <v>0</v>
      </c>
      <c r="G15" s="68">
        <v>0</v>
      </c>
      <c r="H15" s="161">
        <v>0</v>
      </c>
      <c r="I15" s="161">
        <v>0</v>
      </c>
    </row>
    <row r="16" spans="1:9" x14ac:dyDescent="0.25">
      <c r="A16" s="75"/>
      <c r="B16" s="11"/>
      <c r="C16" s="12">
        <v>51</v>
      </c>
      <c r="D16" s="12" t="s">
        <v>62</v>
      </c>
      <c r="E16" s="68">
        <v>4471.67</v>
      </c>
      <c r="F16" s="68">
        <v>64120</v>
      </c>
      <c r="G16" s="68">
        <v>0</v>
      </c>
      <c r="H16" s="161">
        <f t="shared" si="0"/>
        <v>0</v>
      </c>
      <c r="I16" s="161">
        <f t="shared" si="1"/>
        <v>0</v>
      </c>
    </row>
    <row r="17" spans="1:9" x14ac:dyDescent="0.25">
      <c r="A17" s="75"/>
      <c r="B17" s="11"/>
      <c r="C17" s="12">
        <v>43</v>
      </c>
      <c r="D17" s="12" t="s">
        <v>147</v>
      </c>
      <c r="E17" s="68">
        <v>0</v>
      </c>
      <c r="F17" s="68">
        <v>0</v>
      </c>
      <c r="G17" s="68">
        <v>0</v>
      </c>
      <c r="H17" s="161">
        <v>0</v>
      </c>
      <c r="I17" s="161">
        <v>0</v>
      </c>
    </row>
    <row r="18" spans="1:9" ht="15.75" customHeight="1" x14ac:dyDescent="0.25">
      <c r="A18" s="75"/>
      <c r="B18" s="11"/>
      <c r="C18" s="12">
        <v>52</v>
      </c>
      <c r="D18" s="12" t="s">
        <v>148</v>
      </c>
      <c r="E18" s="68">
        <v>890164.66</v>
      </c>
      <c r="F18" s="68">
        <v>2088260</v>
      </c>
      <c r="G18" s="68">
        <v>1079835.06</v>
      </c>
      <c r="H18" s="161">
        <f t="shared" si="0"/>
        <v>51.709799546033544</v>
      </c>
      <c r="I18" s="161">
        <f t="shared" si="1"/>
        <v>121.30733880178977</v>
      </c>
    </row>
    <row r="19" spans="1:9" ht="15.75" customHeight="1" x14ac:dyDescent="0.25">
      <c r="A19" s="75"/>
      <c r="B19" s="11"/>
      <c r="C19" s="12"/>
      <c r="D19" s="99" t="s">
        <v>149</v>
      </c>
      <c r="E19" s="67">
        <f>SUM(E15:E18)</f>
        <v>894636.33000000007</v>
      </c>
      <c r="F19" s="67">
        <f>SUM(F15:F18)</f>
        <v>2152380</v>
      </c>
      <c r="G19" s="67">
        <f>SUM(G15:G18)</f>
        <v>1079835.06</v>
      </c>
      <c r="H19" s="161">
        <f t="shared" si="0"/>
        <v>50.169350207677091</v>
      </c>
      <c r="I19" s="161">
        <f t="shared" si="1"/>
        <v>120.70100707848516</v>
      </c>
    </row>
    <row r="20" spans="1:9" ht="15.75" customHeight="1" x14ac:dyDescent="0.25">
      <c r="A20" s="75"/>
      <c r="B20" s="27">
        <v>64</v>
      </c>
      <c r="C20" s="77"/>
      <c r="D20" s="78" t="s">
        <v>150</v>
      </c>
      <c r="E20" s="68">
        <v>11.22</v>
      </c>
      <c r="F20" s="68">
        <v>0</v>
      </c>
      <c r="G20" s="68">
        <v>15.32</v>
      </c>
      <c r="H20" s="161">
        <v>0</v>
      </c>
      <c r="I20" s="161">
        <f t="shared" si="1"/>
        <v>136.54188948306597</v>
      </c>
    </row>
    <row r="21" spans="1:9" ht="15.75" customHeight="1" x14ac:dyDescent="0.25">
      <c r="A21" s="75"/>
      <c r="B21" s="11">
        <v>641</v>
      </c>
      <c r="C21" s="12"/>
      <c r="D21" s="100" t="s">
        <v>151</v>
      </c>
      <c r="E21" s="68">
        <v>11.22</v>
      </c>
      <c r="F21" s="68">
        <v>0</v>
      </c>
      <c r="G21" s="68">
        <v>0</v>
      </c>
      <c r="H21" s="161">
        <v>0</v>
      </c>
      <c r="I21" s="161">
        <f t="shared" si="1"/>
        <v>0</v>
      </c>
    </row>
    <row r="22" spans="1:9" ht="24" customHeight="1" x14ac:dyDescent="0.25">
      <c r="A22" s="75"/>
      <c r="B22" s="11">
        <v>6413</v>
      </c>
      <c r="C22" s="12"/>
      <c r="D22" s="79" t="s">
        <v>152</v>
      </c>
      <c r="E22" s="68">
        <v>11.22</v>
      </c>
      <c r="F22" s="68">
        <v>0</v>
      </c>
      <c r="G22" s="68">
        <v>15.32</v>
      </c>
      <c r="H22" s="161">
        <v>0</v>
      </c>
      <c r="I22" s="161">
        <f t="shared" si="1"/>
        <v>136.54188948306597</v>
      </c>
    </row>
    <row r="23" spans="1:9" x14ac:dyDescent="0.25">
      <c r="A23" s="75"/>
      <c r="B23" s="11"/>
      <c r="C23" s="12">
        <v>43</v>
      </c>
      <c r="D23" s="12" t="s">
        <v>147</v>
      </c>
      <c r="E23" s="68">
        <v>11.22</v>
      </c>
      <c r="F23" s="68">
        <v>0</v>
      </c>
      <c r="G23" s="68">
        <v>15.32</v>
      </c>
      <c r="H23" s="161">
        <v>0</v>
      </c>
      <c r="I23" s="161">
        <f t="shared" si="1"/>
        <v>136.54188948306597</v>
      </c>
    </row>
    <row r="24" spans="1:9" ht="20.25" customHeight="1" x14ac:dyDescent="0.25">
      <c r="A24" s="75"/>
      <c r="B24" s="11"/>
      <c r="C24" s="12"/>
      <c r="D24" s="76" t="s">
        <v>149</v>
      </c>
      <c r="E24" s="68">
        <v>11.22</v>
      </c>
      <c r="F24" s="68">
        <v>0</v>
      </c>
      <c r="G24" s="68">
        <v>15.32</v>
      </c>
      <c r="H24" s="161">
        <v>0</v>
      </c>
      <c r="I24" s="161">
        <f t="shared" si="1"/>
        <v>136.54188948306597</v>
      </c>
    </row>
    <row r="25" spans="1:9" ht="38.25" x14ac:dyDescent="0.25">
      <c r="A25" s="75"/>
      <c r="B25" s="27">
        <v>65</v>
      </c>
      <c r="C25" s="77"/>
      <c r="D25" s="80" t="s">
        <v>153</v>
      </c>
      <c r="E25" s="68">
        <f t="shared" ref="E25:G26" si="2">SUM(E26)</f>
        <v>11844.49</v>
      </c>
      <c r="F25" s="68">
        <f t="shared" si="2"/>
        <v>26812</v>
      </c>
      <c r="G25" s="68">
        <f t="shared" si="2"/>
        <v>11777.5</v>
      </c>
      <c r="H25" s="161">
        <f t="shared" si="0"/>
        <v>43.926227062509327</v>
      </c>
      <c r="I25" s="161">
        <f t="shared" si="1"/>
        <v>99.434420561797083</v>
      </c>
    </row>
    <row r="26" spans="1:9" x14ac:dyDescent="0.25">
      <c r="A26" s="11"/>
      <c r="B26" s="11">
        <v>652</v>
      </c>
      <c r="C26" s="12"/>
      <c r="D26" s="62" t="s">
        <v>154</v>
      </c>
      <c r="E26" s="68">
        <f t="shared" si="2"/>
        <v>11844.49</v>
      </c>
      <c r="F26" s="68">
        <f t="shared" si="2"/>
        <v>26812</v>
      </c>
      <c r="G26" s="68">
        <v>11777.5</v>
      </c>
      <c r="H26" s="161">
        <f t="shared" si="0"/>
        <v>43.926227062509327</v>
      </c>
      <c r="I26" s="161">
        <f t="shared" si="1"/>
        <v>99.434420561797083</v>
      </c>
    </row>
    <row r="27" spans="1:9" x14ac:dyDescent="0.25">
      <c r="A27" s="11"/>
      <c r="B27" s="11">
        <v>6526</v>
      </c>
      <c r="C27" s="12"/>
      <c r="D27" s="62" t="s">
        <v>155</v>
      </c>
      <c r="E27" s="68">
        <v>11844.49</v>
      </c>
      <c r="F27" s="68">
        <v>26812</v>
      </c>
      <c r="G27" s="68">
        <v>11777.5</v>
      </c>
      <c r="H27" s="161">
        <f t="shared" si="0"/>
        <v>43.926227062509327</v>
      </c>
      <c r="I27" s="161">
        <f t="shared" si="1"/>
        <v>99.434420561797083</v>
      </c>
    </row>
    <row r="28" spans="1:9" x14ac:dyDescent="0.25">
      <c r="A28" s="11"/>
      <c r="B28" s="11"/>
      <c r="C28" s="12">
        <v>11</v>
      </c>
      <c r="D28" s="12" t="s">
        <v>81</v>
      </c>
      <c r="E28" s="68">
        <v>0</v>
      </c>
      <c r="F28" s="68">
        <v>0</v>
      </c>
      <c r="G28" s="68">
        <v>0</v>
      </c>
      <c r="H28" s="161">
        <v>0</v>
      </c>
      <c r="I28" s="161">
        <v>0</v>
      </c>
    </row>
    <row r="29" spans="1:9" x14ac:dyDescent="0.25">
      <c r="A29" s="75"/>
      <c r="B29" s="11"/>
      <c r="C29" s="12">
        <v>51</v>
      </c>
      <c r="D29" s="12" t="s">
        <v>62</v>
      </c>
      <c r="E29" s="68">
        <v>0</v>
      </c>
      <c r="F29" s="68">
        <v>0</v>
      </c>
      <c r="G29" s="68">
        <v>0</v>
      </c>
      <c r="H29" s="161">
        <v>0</v>
      </c>
      <c r="I29" s="161">
        <v>0</v>
      </c>
    </row>
    <row r="30" spans="1:9" x14ac:dyDescent="0.25">
      <c r="A30" s="75"/>
      <c r="B30" s="11"/>
      <c r="C30" s="12">
        <v>43</v>
      </c>
      <c r="D30" s="12" t="s">
        <v>147</v>
      </c>
      <c r="E30" s="68">
        <v>11844.49</v>
      </c>
      <c r="F30" s="68">
        <v>26812</v>
      </c>
      <c r="G30" s="68">
        <v>11777.5</v>
      </c>
      <c r="H30" s="161">
        <f t="shared" si="0"/>
        <v>43.926227062509327</v>
      </c>
      <c r="I30" s="161">
        <f t="shared" si="1"/>
        <v>99.434420561797083</v>
      </c>
    </row>
    <row r="31" spans="1:9" x14ac:dyDescent="0.25">
      <c r="A31" s="75"/>
      <c r="B31" s="11"/>
      <c r="C31" s="12">
        <v>52</v>
      </c>
      <c r="D31" s="12" t="s">
        <v>148</v>
      </c>
      <c r="E31" s="68">
        <v>0</v>
      </c>
      <c r="F31" s="68">
        <v>0</v>
      </c>
      <c r="G31" s="68">
        <v>0</v>
      </c>
      <c r="H31" s="161">
        <v>0</v>
      </c>
      <c r="I31" s="161">
        <v>0</v>
      </c>
    </row>
    <row r="32" spans="1:9" ht="18.75" customHeight="1" x14ac:dyDescent="0.25">
      <c r="A32" s="75"/>
      <c r="B32" s="11"/>
      <c r="C32" s="12"/>
      <c r="D32" s="76" t="s">
        <v>149</v>
      </c>
      <c r="E32" s="68">
        <f>SUM(E28:E31)</f>
        <v>11844.49</v>
      </c>
      <c r="F32" s="68">
        <f>SUM(F28:F31)</f>
        <v>26812</v>
      </c>
      <c r="G32" s="68">
        <f>SUM(G28:G31)</f>
        <v>11777.5</v>
      </c>
      <c r="H32" s="161">
        <f t="shared" si="0"/>
        <v>43.926227062509327</v>
      </c>
      <c r="I32" s="161">
        <f t="shared" si="1"/>
        <v>99.434420561797083</v>
      </c>
    </row>
    <row r="33" spans="1:9" ht="38.25" customHeight="1" x14ac:dyDescent="0.25">
      <c r="A33" s="74"/>
      <c r="B33" s="74">
        <v>66</v>
      </c>
      <c r="C33" s="75"/>
      <c r="D33" s="143" t="s">
        <v>156</v>
      </c>
      <c r="E33" s="68">
        <f>SUM(E34+E37)</f>
        <v>4501.6499999999996</v>
      </c>
      <c r="F33" s="68">
        <f>SUM(F34+F37)</f>
        <v>0</v>
      </c>
      <c r="G33" s="68">
        <f>SUM(G34+G37)</f>
        <v>304.2</v>
      </c>
      <c r="H33" s="161">
        <v>0</v>
      </c>
      <c r="I33" s="161">
        <f t="shared" si="1"/>
        <v>6.757522241844657</v>
      </c>
    </row>
    <row r="34" spans="1:9" ht="25.5" customHeight="1" x14ac:dyDescent="0.25">
      <c r="A34" s="74"/>
      <c r="B34" s="75">
        <v>661</v>
      </c>
      <c r="C34" s="75"/>
      <c r="D34" s="62" t="s">
        <v>157</v>
      </c>
      <c r="E34" s="68">
        <f>SUM(E35:E36)</f>
        <v>10.4</v>
      </c>
      <c r="F34" s="68">
        <f>SUM(F35:F36)</f>
        <v>0</v>
      </c>
      <c r="G34" s="68">
        <f>SUM(G35:G36)</f>
        <v>4.2</v>
      </c>
      <c r="H34" s="161">
        <v>0</v>
      </c>
      <c r="I34" s="161">
        <f t="shared" si="1"/>
        <v>40.384615384615387</v>
      </c>
    </row>
    <row r="35" spans="1:9" x14ac:dyDescent="0.25">
      <c r="A35" s="11"/>
      <c r="B35" s="11">
        <v>6614</v>
      </c>
      <c r="C35" s="12"/>
      <c r="D35" s="62" t="s">
        <v>158</v>
      </c>
      <c r="E35" s="68">
        <v>10.4</v>
      </c>
      <c r="F35" s="68">
        <v>0</v>
      </c>
      <c r="G35" s="68">
        <v>4.2</v>
      </c>
      <c r="H35" s="161">
        <v>0</v>
      </c>
      <c r="I35" s="161">
        <f t="shared" si="1"/>
        <v>40.384615384615387</v>
      </c>
    </row>
    <row r="36" spans="1:9" x14ac:dyDescent="0.25">
      <c r="A36" s="11"/>
      <c r="B36" s="11">
        <v>6615</v>
      </c>
      <c r="C36" s="12"/>
      <c r="D36" s="62" t="s">
        <v>159</v>
      </c>
      <c r="E36" s="68">
        <v>0</v>
      </c>
      <c r="F36" s="68">
        <v>0</v>
      </c>
      <c r="G36" s="68">
        <v>0</v>
      </c>
      <c r="H36" s="161">
        <v>0</v>
      </c>
      <c r="I36" s="161">
        <v>0</v>
      </c>
    </row>
    <row r="37" spans="1:9" ht="25.5" x14ac:dyDescent="0.25">
      <c r="A37" s="11"/>
      <c r="B37" s="11">
        <v>663</v>
      </c>
      <c r="C37" s="12"/>
      <c r="D37" s="62" t="s">
        <v>160</v>
      </c>
      <c r="E37" s="68">
        <f>SUM(E38:E39)</f>
        <v>4491.25</v>
      </c>
      <c r="F37" s="68">
        <v>0</v>
      </c>
      <c r="G37" s="68">
        <v>300</v>
      </c>
      <c r="H37" s="161">
        <v>0</v>
      </c>
      <c r="I37" s="161">
        <f t="shared" si="1"/>
        <v>6.6796548844976336</v>
      </c>
    </row>
    <row r="38" spans="1:9" x14ac:dyDescent="0.25">
      <c r="A38" s="11"/>
      <c r="B38" s="11">
        <v>6631</v>
      </c>
      <c r="C38" s="12"/>
      <c r="D38" s="62" t="s">
        <v>161</v>
      </c>
      <c r="E38" s="68">
        <v>4491.25</v>
      </c>
      <c r="F38" s="68">
        <v>0</v>
      </c>
      <c r="G38" s="68">
        <v>300</v>
      </c>
      <c r="H38" s="161">
        <v>0</v>
      </c>
      <c r="I38" s="161">
        <f t="shared" si="1"/>
        <v>6.6796548844976336</v>
      </c>
    </row>
    <row r="39" spans="1:9" x14ac:dyDescent="0.25">
      <c r="A39" s="11"/>
      <c r="B39" s="11">
        <v>6632</v>
      </c>
      <c r="C39" s="12"/>
      <c r="D39" s="62" t="s">
        <v>162</v>
      </c>
      <c r="E39" s="68">
        <v>0</v>
      </c>
      <c r="F39" s="68">
        <v>0</v>
      </c>
      <c r="G39" s="68">
        <v>0</v>
      </c>
      <c r="H39" s="161">
        <v>0</v>
      </c>
      <c r="I39" s="161">
        <v>0</v>
      </c>
    </row>
    <row r="40" spans="1:9" x14ac:dyDescent="0.25">
      <c r="A40" s="11"/>
      <c r="B40" s="11"/>
      <c r="C40" s="12">
        <v>11</v>
      </c>
      <c r="D40" s="12" t="s">
        <v>81</v>
      </c>
      <c r="E40" s="68">
        <v>0</v>
      </c>
      <c r="F40" s="68">
        <v>0</v>
      </c>
      <c r="G40" s="68">
        <v>0</v>
      </c>
      <c r="H40" s="161">
        <v>0</v>
      </c>
      <c r="I40" s="161">
        <v>0</v>
      </c>
    </row>
    <row r="41" spans="1:9" x14ac:dyDescent="0.25">
      <c r="A41" s="75"/>
      <c r="B41" s="11"/>
      <c r="C41" s="12">
        <v>51</v>
      </c>
      <c r="D41" s="12" t="s">
        <v>62</v>
      </c>
      <c r="E41" s="68">
        <v>0</v>
      </c>
      <c r="F41" s="68">
        <v>0</v>
      </c>
      <c r="G41" s="68">
        <v>0</v>
      </c>
      <c r="H41" s="161">
        <v>0</v>
      </c>
      <c r="I41" s="161">
        <v>0</v>
      </c>
    </row>
    <row r="42" spans="1:9" x14ac:dyDescent="0.25">
      <c r="A42" s="75"/>
      <c r="B42" s="11"/>
      <c r="C42" s="12">
        <v>43</v>
      </c>
      <c r="D42" s="12" t="s">
        <v>147</v>
      </c>
      <c r="E42" s="68">
        <v>10.4</v>
      </c>
      <c r="F42" s="68">
        <v>0</v>
      </c>
      <c r="G42" s="68">
        <v>4.2</v>
      </c>
      <c r="H42" s="161">
        <v>0</v>
      </c>
      <c r="I42" s="161">
        <f t="shared" si="1"/>
        <v>40.384615384615387</v>
      </c>
    </row>
    <row r="43" spans="1:9" x14ac:dyDescent="0.25">
      <c r="A43" s="75"/>
      <c r="B43" s="11"/>
      <c r="C43" s="12">
        <v>52</v>
      </c>
      <c r="D43" s="12" t="s">
        <v>148</v>
      </c>
      <c r="E43" s="68">
        <v>0</v>
      </c>
      <c r="F43" s="68">
        <v>0</v>
      </c>
      <c r="G43" s="68">
        <v>0</v>
      </c>
      <c r="H43" s="161">
        <v>0</v>
      </c>
      <c r="I43" s="161">
        <v>0</v>
      </c>
    </row>
    <row r="44" spans="1:9" x14ac:dyDescent="0.25">
      <c r="A44" s="75"/>
      <c r="B44" s="11"/>
      <c r="C44" s="12">
        <v>61</v>
      </c>
      <c r="D44" s="76" t="s">
        <v>163</v>
      </c>
      <c r="E44" s="68">
        <v>4491.25</v>
      </c>
      <c r="F44" s="68">
        <v>0</v>
      </c>
      <c r="G44" s="68">
        <v>300</v>
      </c>
      <c r="H44" s="161">
        <v>0</v>
      </c>
      <c r="I44" s="161">
        <f t="shared" si="1"/>
        <v>6.6796548844976336</v>
      </c>
    </row>
    <row r="45" spans="1:9" x14ac:dyDescent="0.25">
      <c r="A45" s="75"/>
      <c r="B45" s="11"/>
      <c r="C45" s="12">
        <v>31</v>
      </c>
      <c r="D45" s="76" t="s">
        <v>164</v>
      </c>
      <c r="E45" s="68">
        <v>0</v>
      </c>
      <c r="F45" s="68"/>
      <c r="G45" s="68"/>
      <c r="H45" s="161">
        <v>0</v>
      </c>
      <c r="I45" s="161">
        <v>0</v>
      </c>
    </row>
    <row r="46" spans="1:9" ht="24.75" customHeight="1" x14ac:dyDescent="0.25">
      <c r="A46" s="75"/>
      <c r="B46" s="11"/>
      <c r="C46" s="12"/>
      <c r="D46" s="76" t="s">
        <v>149</v>
      </c>
      <c r="E46" s="68">
        <f>SUM(E40:E45)</f>
        <v>4501.6499999999996</v>
      </c>
      <c r="F46" s="68">
        <v>0</v>
      </c>
      <c r="G46" s="68">
        <v>304.2</v>
      </c>
      <c r="H46" s="161">
        <v>0</v>
      </c>
      <c r="I46" s="161">
        <f t="shared" si="1"/>
        <v>6.757522241844657</v>
      </c>
    </row>
    <row r="47" spans="1:9" x14ac:dyDescent="0.25">
      <c r="A47" s="74"/>
      <c r="B47" s="27">
        <v>67</v>
      </c>
      <c r="C47" s="77"/>
      <c r="D47" s="78" t="s">
        <v>165</v>
      </c>
      <c r="E47" s="68">
        <f>SUM(E48)</f>
        <v>34637.07</v>
      </c>
      <c r="F47" s="68">
        <f>SUM(F48)</f>
        <v>66234</v>
      </c>
      <c r="G47" s="68">
        <v>72116.59</v>
      </c>
      <c r="H47" s="161">
        <f t="shared" si="0"/>
        <v>108.88152610441766</v>
      </c>
      <c r="I47" s="161">
        <f t="shared" si="1"/>
        <v>208.20638119794774</v>
      </c>
    </row>
    <row r="48" spans="1:9" ht="38.25" x14ac:dyDescent="0.25">
      <c r="A48" s="11"/>
      <c r="B48" s="11">
        <v>671</v>
      </c>
      <c r="C48" s="12"/>
      <c r="D48" s="62" t="s">
        <v>166</v>
      </c>
      <c r="E48" s="68">
        <f>SUM(E49:E50)</f>
        <v>34637.07</v>
      </c>
      <c r="F48" s="68">
        <f>SUM(F49:F50)</f>
        <v>66234</v>
      </c>
      <c r="G48" s="68">
        <f>SUM(G49:G50)</f>
        <v>72116.59</v>
      </c>
      <c r="H48" s="161">
        <f t="shared" si="0"/>
        <v>108.88152610441766</v>
      </c>
      <c r="I48" s="161">
        <f t="shared" si="1"/>
        <v>208.20638119794774</v>
      </c>
    </row>
    <row r="49" spans="1:9" ht="25.5" x14ac:dyDescent="0.25">
      <c r="A49" s="11"/>
      <c r="B49" s="11">
        <v>6711</v>
      </c>
      <c r="C49" s="12"/>
      <c r="D49" s="62" t="s">
        <v>167</v>
      </c>
      <c r="E49" s="68">
        <v>34637.07</v>
      </c>
      <c r="F49" s="68">
        <v>66234</v>
      </c>
      <c r="G49" s="68">
        <v>70116.59</v>
      </c>
      <c r="H49" s="161">
        <f t="shared" si="0"/>
        <v>105.86192891868225</v>
      </c>
      <c r="I49" s="161">
        <f t="shared" si="1"/>
        <v>202.43222073922533</v>
      </c>
    </row>
    <row r="50" spans="1:9" ht="38.25" x14ac:dyDescent="0.25">
      <c r="A50" s="11"/>
      <c r="B50" s="11">
        <v>6712</v>
      </c>
      <c r="C50" s="12"/>
      <c r="D50" s="62" t="s">
        <v>168</v>
      </c>
      <c r="E50" s="68">
        <v>0</v>
      </c>
      <c r="F50" s="68">
        <v>0</v>
      </c>
      <c r="G50" s="68">
        <v>2000</v>
      </c>
      <c r="H50" s="161">
        <v>0</v>
      </c>
      <c r="I50" s="161">
        <v>0</v>
      </c>
    </row>
    <row r="51" spans="1:9" x14ac:dyDescent="0.25">
      <c r="A51" s="11"/>
      <c r="B51" s="11"/>
      <c r="C51" s="12">
        <v>11</v>
      </c>
      <c r="D51" s="12" t="s">
        <v>81</v>
      </c>
      <c r="E51" s="68">
        <v>553.13</v>
      </c>
      <c r="F51" s="68">
        <v>8705</v>
      </c>
      <c r="G51" s="68">
        <v>4552.1099999999997</v>
      </c>
      <c r="H51" s="161">
        <f t="shared" si="0"/>
        <v>52.293049971280873</v>
      </c>
      <c r="I51" s="161">
        <f t="shared" si="1"/>
        <v>822.97289968000291</v>
      </c>
    </row>
    <row r="52" spans="1:9" x14ac:dyDescent="0.25">
      <c r="A52" s="75"/>
      <c r="B52" s="11"/>
      <c r="C52" s="12">
        <v>51</v>
      </c>
      <c r="D52" s="12" t="s">
        <v>62</v>
      </c>
      <c r="E52" s="68">
        <v>0</v>
      </c>
      <c r="F52" s="68">
        <v>0</v>
      </c>
      <c r="G52" s="68">
        <v>28872.95</v>
      </c>
      <c r="H52" s="161">
        <v>0</v>
      </c>
      <c r="I52" s="161">
        <v>0</v>
      </c>
    </row>
    <row r="53" spans="1:9" x14ac:dyDescent="0.25">
      <c r="A53" s="75"/>
      <c r="B53" s="11"/>
      <c r="C53" s="12">
        <v>43</v>
      </c>
      <c r="D53" s="12" t="s">
        <v>147</v>
      </c>
      <c r="E53" s="68">
        <v>0</v>
      </c>
      <c r="F53" s="68">
        <v>0</v>
      </c>
      <c r="G53" s="68">
        <v>0</v>
      </c>
      <c r="H53" s="161">
        <v>0</v>
      </c>
      <c r="I53" s="161">
        <v>0</v>
      </c>
    </row>
    <row r="54" spans="1:9" x14ac:dyDescent="0.25">
      <c r="A54" s="75"/>
      <c r="B54" s="11"/>
      <c r="C54" s="12">
        <v>44</v>
      </c>
      <c r="D54" s="12" t="s">
        <v>118</v>
      </c>
      <c r="E54" s="68">
        <v>34083.94</v>
      </c>
      <c r="F54" s="68">
        <v>57529</v>
      </c>
      <c r="G54" s="68">
        <v>38691.53</v>
      </c>
      <c r="H54" s="161">
        <f t="shared" si="0"/>
        <v>67.255697126666547</v>
      </c>
      <c r="I54" s="161">
        <f t="shared" si="1"/>
        <v>113.51836084678001</v>
      </c>
    </row>
    <row r="55" spans="1:9" x14ac:dyDescent="0.25">
      <c r="A55" s="75"/>
      <c r="B55" s="11"/>
      <c r="C55" s="12">
        <v>52</v>
      </c>
      <c r="D55" s="12" t="s">
        <v>148</v>
      </c>
      <c r="E55" s="68">
        <v>0</v>
      </c>
      <c r="F55" s="68">
        <v>0</v>
      </c>
      <c r="G55" s="68">
        <v>0</v>
      </c>
      <c r="H55" s="161">
        <v>0</v>
      </c>
      <c r="I55" s="161">
        <v>0</v>
      </c>
    </row>
    <row r="56" spans="1:9" x14ac:dyDescent="0.25">
      <c r="A56" s="75"/>
      <c r="B56" s="11"/>
      <c r="C56" s="12">
        <v>61</v>
      </c>
      <c r="D56" s="12" t="s">
        <v>163</v>
      </c>
      <c r="E56" s="68">
        <v>0</v>
      </c>
      <c r="F56" s="68">
        <v>0</v>
      </c>
      <c r="G56" s="68">
        <v>0</v>
      </c>
      <c r="H56" s="161">
        <v>0</v>
      </c>
      <c r="I56" s="161">
        <v>0</v>
      </c>
    </row>
    <row r="57" spans="1:9" x14ac:dyDescent="0.25">
      <c r="A57" s="75"/>
      <c r="B57" s="11"/>
      <c r="C57" s="12"/>
      <c r="D57" s="76" t="s">
        <v>149</v>
      </c>
      <c r="E57" s="68">
        <f>SUM(E51:E56)</f>
        <v>34637.07</v>
      </c>
      <c r="F57" s="68">
        <f>SUM(F51:F56)</f>
        <v>66234</v>
      </c>
      <c r="G57" s="68">
        <f>SUM(G51:G56)</f>
        <v>72116.59</v>
      </c>
      <c r="H57" s="161">
        <f t="shared" si="0"/>
        <v>108.88152610441766</v>
      </c>
      <c r="I57" s="161">
        <f t="shared" si="1"/>
        <v>208.20638119794774</v>
      </c>
    </row>
    <row r="58" spans="1:9" x14ac:dyDescent="0.25">
      <c r="A58" s="27"/>
      <c r="B58" s="27">
        <v>92</v>
      </c>
      <c r="C58" s="77"/>
      <c r="D58" s="143" t="s">
        <v>169</v>
      </c>
      <c r="E58" s="68">
        <v>0</v>
      </c>
      <c r="F58" s="68">
        <v>0</v>
      </c>
      <c r="G58" s="68">
        <v>0</v>
      </c>
      <c r="H58" s="161">
        <v>0</v>
      </c>
      <c r="I58" s="161">
        <v>0</v>
      </c>
    </row>
    <row r="59" spans="1:9" x14ac:dyDescent="0.25">
      <c r="A59" s="11"/>
      <c r="B59" s="11">
        <v>922</v>
      </c>
      <c r="C59" s="12"/>
      <c r="D59" s="62" t="s">
        <v>170</v>
      </c>
      <c r="E59" s="68">
        <v>0</v>
      </c>
      <c r="F59" s="68">
        <v>0</v>
      </c>
      <c r="G59" s="68">
        <v>0</v>
      </c>
      <c r="H59" s="161">
        <v>0</v>
      </c>
      <c r="I59" s="161">
        <v>0</v>
      </c>
    </row>
    <row r="60" spans="1:9" x14ac:dyDescent="0.25">
      <c r="A60" s="11"/>
      <c r="B60" s="11"/>
      <c r="C60" s="12">
        <v>11</v>
      </c>
      <c r="D60" s="12" t="s">
        <v>81</v>
      </c>
      <c r="E60" s="68">
        <v>-511.6</v>
      </c>
      <c r="F60" s="70">
        <v>0</v>
      </c>
      <c r="G60" s="70">
        <v>0</v>
      </c>
      <c r="H60" s="161">
        <v>0</v>
      </c>
      <c r="I60" s="161">
        <f t="shared" si="1"/>
        <v>0</v>
      </c>
    </row>
    <row r="61" spans="1:9" x14ac:dyDescent="0.25">
      <c r="A61" s="75"/>
      <c r="B61" s="11"/>
      <c r="C61" s="12">
        <v>51</v>
      </c>
      <c r="D61" s="12" t="s">
        <v>62</v>
      </c>
      <c r="E61" s="68">
        <v>577.04999999999995</v>
      </c>
      <c r="F61" s="70">
        <v>0</v>
      </c>
      <c r="G61" s="70">
        <v>0</v>
      </c>
      <c r="H61" s="161">
        <v>0</v>
      </c>
      <c r="I61" s="161">
        <f t="shared" si="1"/>
        <v>0</v>
      </c>
    </row>
    <row r="62" spans="1:9" x14ac:dyDescent="0.25">
      <c r="A62" s="75"/>
      <c r="B62" s="11"/>
      <c r="C62" s="12">
        <v>43</v>
      </c>
      <c r="D62" s="12" t="s">
        <v>147</v>
      </c>
      <c r="E62" s="68">
        <v>2544.71</v>
      </c>
      <c r="F62" s="70">
        <v>0</v>
      </c>
      <c r="G62" s="70">
        <v>0</v>
      </c>
      <c r="H62" s="161">
        <v>0</v>
      </c>
      <c r="I62" s="161">
        <f t="shared" si="1"/>
        <v>0</v>
      </c>
    </row>
    <row r="63" spans="1:9" x14ac:dyDescent="0.25">
      <c r="A63" s="75"/>
      <c r="B63" s="11"/>
      <c r="C63" s="12">
        <v>44</v>
      </c>
      <c r="D63" s="12" t="s">
        <v>118</v>
      </c>
      <c r="E63" s="68">
        <v>-493.71</v>
      </c>
      <c r="F63" s="70">
        <v>0</v>
      </c>
      <c r="G63" s="70">
        <v>0</v>
      </c>
      <c r="H63" s="161">
        <v>0</v>
      </c>
      <c r="I63" s="161">
        <f t="shared" si="1"/>
        <v>0</v>
      </c>
    </row>
    <row r="64" spans="1:9" x14ac:dyDescent="0.25">
      <c r="A64" s="75"/>
      <c r="B64" s="11"/>
      <c r="C64" s="12">
        <v>52</v>
      </c>
      <c r="D64" s="12" t="s">
        <v>148</v>
      </c>
      <c r="E64" s="68">
        <v>30123.42</v>
      </c>
      <c r="F64" s="70">
        <v>0</v>
      </c>
      <c r="G64" s="70">
        <v>0</v>
      </c>
      <c r="H64" s="161">
        <v>0</v>
      </c>
      <c r="I64" s="161">
        <f t="shared" si="1"/>
        <v>0</v>
      </c>
    </row>
    <row r="65" spans="1:9" x14ac:dyDescent="0.25">
      <c r="A65" s="75"/>
      <c r="B65" s="11"/>
      <c r="C65" s="12">
        <v>61</v>
      </c>
      <c r="D65" s="12" t="s">
        <v>163</v>
      </c>
      <c r="E65" s="68">
        <v>841.74</v>
      </c>
      <c r="F65" s="70">
        <v>0</v>
      </c>
      <c r="G65" s="70">
        <v>0</v>
      </c>
      <c r="H65" s="161">
        <v>0</v>
      </c>
      <c r="I65" s="161">
        <f t="shared" si="1"/>
        <v>0</v>
      </c>
    </row>
    <row r="66" spans="1:9" x14ac:dyDescent="0.25">
      <c r="A66" s="75"/>
      <c r="B66" s="11"/>
      <c r="C66" s="12">
        <v>31</v>
      </c>
      <c r="D66" s="76" t="s">
        <v>164</v>
      </c>
      <c r="E66" s="68">
        <v>0</v>
      </c>
      <c r="F66" s="70"/>
      <c r="G66" s="70"/>
      <c r="H66" s="161">
        <v>0</v>
      </c>
      <c r="I66" s="161">
        <v>0</v>
      </c>
    </row>
    <row r="67" spans="1:9" x14ac:dyDescent="0.25">
      <c r="A67" s="75"/>
      <c r="B67" s="11"/>
      <c r="C67" s="12"/>
      <c r="D67" s="76" t="s">
        <v>149</v>
      </c>
      <c r="E67" s="68">
        <f>SUM(E60:E66)</f>
        <v>33081.61</v>
      </c>
      <c r="F67" s="68">
        <f>SUM(F60:F65)</f>
        <v>0</v>
      </c>
      <c r="G67" s="68">
        <f>SUM(G60:G65)</f>
        <v>0</v>
      </c>
      <c r="H67" s="161">
        <v>0</v>
      </c>
      <c r="I67" s="161">
        <f t="shared" si="1"/>
        <v>0</v>
      </c>
    </row>
    <row r="68" spans="1:9" x14ac:dyDescent="0.25">
      <c r="A68" s="75"/>
      <c r="B68" s="11"/>
      <c r="C68" s="12"/>
      <c r="D68" s="12"/>
      <c r="E68" s="68">
        <v>0</v>
      </c>
      <c r="F68" s="68">
        <v>0</v>
      </c>
      <c r="G68" s="68">
        <v>0</v>
      </c>
      <c r="H68" s="161">
        <v>0</v>
      </c>
      <c r="I68" s="161">
        <v>0</v>
      </c>
    </row>
    <row r="69" spans="1:9" x14ac:dyDescent="0.25">
      <c r="A69" s="75"/>
      <c r="B69" s="11" t="s">
        <v>171</v>
      </c>
      <c r="C69" s="12"/>
      <c r="D69" s="12"/>
      <c r="E69" s="68">
        <f>SUM(E8+E20+E25+E33+E47)</f>
        <v>945630.76</v>
      </c>
      <c r="F69" s="68">
        <f>SUM(F8+F20+F25+F33+F47)</f>
        <v>2245426</v>
      </c>
      <c r="G69" s="68">
        <f>SUM(G8+G20+G25+G33+G47)</f>
        <v>1164048.6700000002</v>
      </c>
      <c r="H69" s="161">
        <f t="shared" si="0"/>
        <v>51.840883199891699</v>
      </c>
      <c r="I69" s="161">
        <f t="shared" si="1"/>
        <v>123.09758938044699</v>
      </c>
    </row>
    <row r="70" spans="1:9" x14ac:dyDescent="0.25">
      <c r="A70" s="75"/>
      <c r="B70" s="11"/>
      <c r="C70" s="12"/>
      <c r="D70" s="76" t="s">
        <v>149</v>
      </c>
      <c r="E70" s="68">
        <f>SUM(E19+E24+E32+E46+E57)</f>
        <v>945630.76</v>
      </c>
      <c r="F70" s="68">
        <f>SUM(F19+F24+F32+F46+F57)</f>
        <v>2245426</v>
      </c>
      <c r="G70" s="68">
        <f>SUM(G19+G24+G32+G46+G57)</f>
        <v>1164048.6700000002</v>
      </c>
      <c r="H70" s="161">
        <f t="shared" si="0"/>
        <v>51.840883199891699</v>
      </c>
      <c r="I70" s="161">
        <f t="shared" si="1"/>
        <v>123.09758938044699</v>
      </c>
    </row>
    <row r="71" spans="1:9" x14ac:dyDescent="0.25">
      <c r="A71" s="81"/>
      <c r="B71" s="82"/>
      <c r="C71" s="83"/>
      <c r="D71" s="83"/>
      <c r="E71" s="83"/>
      <c r="F71" s="84"/>
      <c r="G71" s="84"/>
      <c r="H71" s="162"/>
      <c r="I71" s="162"/>
    </row>
    <row r="72" spans="1:9" ht="15.75" x14ac:dyDescent="0.25">
      <c r="A72" s="214" t="s">
        <v>33</v>
      </c>
      <c r="B72" s="215"/>
      <c r="C72" s="215"/>
      <c r="D72" s="215"/>
      <c r="E72" s="215"/>
      <c r="F72" s="85"/>
      <c r="G72" s="85"/>
      <c r="H72" s="162"/>
      <c r="I72" s="162"/>
    </row>
    <row r="73" spans="1:9" ht="26.25" x14ac:dyDescent="0.25">
      <c r="A73" s="114" t="s">
        <v>5</v>
      </c>
      <c r="B73" s="115" t="s">
        <v>6</v>
      </c>
      <c r="C73" s="115" t="s">
        <v>140</v>
      </c>
      <c r="D73" s="115" t="s">
        <v>3</v>
      </c>
      <c r="E73" s="112" t="s">
        <v>213</v>
      </c>
      <c r="F73" s="113" t="s">
        <v>194</v>
      </c>
      <c r="G73" s="113" t="s">
        <v>214</v>
      </c>
      <c r="H73" s="156" t="s">
        <v>211</v>
      </c>
      <c r="I73" s="157" t="s">
        <v>212</v>
      </c>
    </row>
    <row r="74" spans="1:9" x14ac:dyDescent="0.25">
      <c r="A74" s="114"/>
      <c r="B74" s="115"/>
      <c r="C74" s="115"/>
      <c r="D74" s="115"/>
      <c r="E74" s="140">
        <v>1</v>
      </c>
      <c r="F74" s="140">
        <v>2</v>
      </c>
      <c r="G74" s="140">
        <v>3</v>
      </c>
      <c r="H74" s="146">
        <v>4</v>
      </c>
      <c r="I74" s="147">
        <v>5</v>
      </c>
    </row>
    <row r="75" spans="1:9" x14ac:dyDescent="0.25">
      <c r="A75" s="151">
        <v>3</v>
      </c>
      <c r="B75" s="151"/>
      <c r="C75" s="151"/>
      <c r="D75" s="152" t="s">
        <v>8</v>
      </c>
      <c r="E75" s="153">
        <f>SUM(E76+E94+E135+E145)</f>
        <v>912549.15000000014</v>
      </c>
      <c r="F75" s="153">
        <f>SUM(F76+F94+F135+F145)</f>
        <v>2203426</v>
      </c>
      <c r="G75" s="153">
        <f>SUM(G76+G94+G135+G145+G154)</f>
        <v>1234497.0799999998</v>
      </c>
      <c r="H75" s="160">
        <f t="shared" ref="H75:H137" si="3">SUM(G75/F75)*100</f>
        <v>56.026255476698552</v>
      </c>
      <c r="I75" s="160">
        <f t="shared" ref="I75:I138" si="4">SUM(G75/E75)*100</f>
        <v>135.28006464090177</v>
      </c>
    </row>
    <row r="76" spans="1:9" x14ac:dyDescent="0.25">
      <c r="A76" s="74"/>
      <c r="B76" s="74">
        <v>31</v>
      </c>
      <c r="C76" s="74"/>
      <c r="D76" s="143" t="s">
        <v>9</v>
      </c>
      <c r="E76" s="67">
        <f>SUM(E77+E81+E83)</f>
        <v>779438.9</v>
      </c>
      <c r="F76" s="67">
        <f>SUM(F77+F81+F83)</f>
        <v>1931605</v>
      </c>
      <c r="G76" s="67">
        <f>SUM(G77+G81+G83)</f>
        <v>1069844.51</v>
      </c>
      <c r="H76" s="161">
        <f t="shared" si="3"/>
        <v>55.386298440933835</v>
      </c>
      <c r="I76" s="161">
        <f t="shared" si="4"/>
        <v>137.25829054721288</v>
      </c>
    </row>
    <row r="77" spans="1:9" x14ac:dyDescent="0.25">
      <c r="A77" s="74"/>
      <c r="B77" s="75">
        <v>311</v>
      </c>
      <c r="C77" s="75"/>
      <c r="D77" s="62" t="s">
        <v>63</v>
      </c>
      <c r="E77" s="68">
        <f>SUM(E78:E80)</f>
        <v>646163.79</v>
      </c>
      <c r="F77" s="68">
        <f>SUM(F78:F80)</f>
        <v>1606483</v>
      </c>
      <c r="G77" s="68">
        <f>SUM(G78:G80)</f>
        <v>889312.05</v>
      </c>
      <c r="H77" s="161">
        <f t="shared" si="3"/>
        <v>55.357700641712363</v>
      </c>
      <c r="I77" s="161">
        <f t="shared" si="4"/>
        <v>137.62950876588118</v>
      </c>
    </row>
    <row r="78" spans="1:9" x14ac:dyDescent="0.25">
      <c r="A78" s="11"/>
      <c r="B78" s="11">
        <v>3111</v>
      </c>
      <c r="C78" s="12"/>
      <c r="D78" s="62" t="s">
        <v>64</v>
      </c>
      <c r="E78" s="68">
        <v>616983.51</v>
      </c>
      <c r="F78" s="68">
        <v>1554483</v>
      </c>
      <c r="G78" s="68">
        <v>858345.99</v>
      </c>
      <c r="H78" s="161">
        <f t="shared" si="3"/>
        <v>55.217457508380598</v>
      </c>
      <c r="I78" s="161">
        <f t="shared" si="4"/>
        <v>139.11976188796359</v>
      </c>
    </row>
    <row r="79" spans="1:9" x14ac:dyDescent="0.25">
      <c r="A79" s="11"/>
      <c r="B79" s="11">
        <v>3113</v>
      </c>
      <c r="C79" s="12"/>
      <c r="D79" s="62" t="s">
        <v>65</v>
      </c>
      <c r="E79" s="68">
        <v>22203.11</v>
      </c>
      <c r="F79" s="68">
        <v>40000</v>
      </c>
      <c r="G79" s="68">
        <v>18174.14</v>
      </c>
      <c r="H79" s="161">
        <f t="shared" si="3"/>
        <v>45.43535</v>
      </c>
      <c r="I79" s="161">
        <f t="shared" si="4"/>
        <v>81.854028557260676</v>
      </c>
    </row>
    <row r="80" spans="1:9" x14ac:dyDescent="0.25">
      <c r="A80" s="11"/>
      <c r="B80" s="11">
        <v>3114</v>
      </c>
      <c r="C80" s="12"/>
      <c r="D80" s="62" t="s">
        <v>66</v>
      </c>
      <c r="E80" s="68">
        <v>6977.17</v>
      </c>
      <c r="F80" s="68">
        <v>12000</v>
      </c>
      <c r="G80" s="68">
        <v>12791.92</v>
      </c>
      <c r="H80" s="161">
        <f t="shared" si="3"/>
        <v>106.59933333333333</v>
      </c>
      <c r="I80" s="161">
        <f t="shared" si="4"/>
        <v>183.33966350253758</v>
      </c>
    </row>
    <row r="81" spans="1:9" x14ac:dyDescent="0.25">
      <c r="A81" s="11"/>
      <c r="B81" s="11">
        <v>312</v>
      </c>
      <c r="C81" s="12"/>
      <c r="D81" s="62" t="s">
        <v>67</v>
      </c>
      <c r="E81" s="68">
        <v>27308.75</v>
      </c>
      <c r="F81" s="68">
        <v>68630</v>
      </c>
      <c r="G81" s="68">
        <v>33730.19</v>
      </c>
      <c r="H81" s="161">
        <f t="shared" si="3"/>
        <v>49.147879935888099</v>
      </c>
      <c r="I81" s="161">
        <f t="shared" si="4"/>
        <v>123.51422163226073</v>
      </c>
    </row>
    <row r="82" spans="1:9" x14ac:dyDescent="0.25">
      <c r="A82" s="11"/>
      <c r="B82" s="11">
        <v>3121</v>
      </c>
      <c r="C82" s="12"/>
      <c r="D82" s="62" t="s">
        <v>68</v>
      </c>
      <c r="E82" s="68">
        <v>27308.75</v>
      </c>
      <c r="F82" s="68">
        <v>68630</v>
      </c>
      <c r="G82" s="68">
        <v>33730.19</v>
      </c>
      <c r="H82" s="161">
        <f t="shared" si="3"/>
        <v>49.147879935888099</v>
      </c>
      <c r="I82" s="161">
        <f t="shared" si="4"/>
        <v>123.51422163226073</v>
      </c>
    </row>
    <row r="83" spans="1:9" x14ac:dyDescent="0.25">
      <c r="A83" s="11"/>
      <c r="B83" s="11">
        <v>313</v>
      </c>
      <c r="C83" s="12"/>
      <c r="D83" s="62" t="s">
        <v>69</v>
      </c>
      <c r="E83" s="68">
        <f>SUM(E84:E86)</f>
        <v>105966.36</v>
      </c>
      <c r="F83" s="68">
        <f>SUM(F84:F85)</f>
        <v>256492</v>
      </c>
      <c r="G83" s="68">
        <f>SUM(G84:G85)</f>
        <v>146802.26999999999</v>
      </c>
      <c r="H83" s="161">
        <f t="shared" si="3"/>
        <v>57.234638897119595</v>
      </c>
      <c r="I83" s="161">
        <f t="shared" si="4"/>
        <v>138.53667333670799</v>
      </c>
    </row>
    <row r="84" spans="1:9" x14ac:dyDescent="0.25">
      <c r="A84" s="11"/>
      <c r="B84" s="11">
        <v>3131</v>
      </c>
      <c r="C84" s="12"/>
      <c r="D84" s="62" t="s">
        <v>70</v>
      </c>
      <c r="E84" s="68">
        <v>0</v>
      </c>
      <c r="F84" s="68">
        <v>0</v>
      </c>
      <c r="G84" s="68">
        <v>0</v>
      </c>
      <c r="H84" s="161">
        <v>0</v>
      </c>
      <c r="I84" s="161">
        <v>0</v>
      </c>
    </row>
    <row r="85" spans="1:9" ht="25.5" x14ac:dyDescent="0.25">
      <c r="A85" s="11"/>
      <c r="B85" s="11">
        <v>3132</v>
      </c>
      <c r="C85" s="12"/>
      <c r="D85" s="62" t="s">
        <v>71</v>
      </c>
      <c r="E85" s="68">
        <v>105966.36</v>
      </c>
      <c r="F85" s="68">
        <v>256492</v>
      </c>
      <c r="G85" s="68">
        <v>146802.26999999999</v>
      </c>
      <c r="H85" s="161">
        <f t="shared" si="3"/>
        <v>57.234638897119595</v>
      </c>
      <c r="I85" s="161">
        <f t="shared" si="4"/>
        <v>138.53667333670799</v>
      </c>
    </row>
    <row r="86" spans="1:9" ht="25.5" x14ac:dyDescent="0.25">
      <c r="A86" s="11"/>
      <c r="B86" s="11">
        <v>3133</v>
      </c>
      <c r="C86" s="12"/>
      <c r="D86" s="62" t="s">
        <v>177</v>
      </c>
      <c r="E86" s="68">
        <v>0</v>
      </c>
      <c r="F86" s="68">
        <v>0</v>
      </c>
      <c r="G86" s="68">
        <v>0</v>
      </c>
      <c r="H86" s="161">
        <v>0</v>
      </c>
      <c r="I86" s="161">
        <v>0</v>
      </c>
    </row>
    <row r="87" spans="1:9" x14ac:dyDescent="0.25">
      <c r="A87" s="11"/>
      <c r="B87" s="11"/>
      <c r="C87" s="12">
        <v>11</v>
      </c>
      <c r="D87" s="12" t="s">
        <v>81</v>
      </c>
      <c r="E87" s="68">
        <v>1055.04</v>
      </c>
      <c r="F87" s="68">
        <v>8575</v>
      </c>
      <c r="G87" s="68">
        <v>3888</v>
      </c>
      <c r="H87" s="161">
        <f t="shared" si="3"/>
        <v>45.341107871720112</v>
      </c>
      <c r="I87" s="161">
        <f t="shared" si="4"/>
        <v>368.51683348498636</v>
      </c>
    </row>
    <row r="88" spans="1:9" x14ac:dyDescent="0.25">
      <c r="A88" s="75"/>
      <c r="B88" s="11"/>
      <c r="C88" s="12">
        <v>51</v>
      </c>
      <c r="D88" s="12" t="s">
        <v>62</v>
      </c>
      <c r="E88" s="68">
        <v>3807.36</v>
      </c>
      <c r="F88" s="68">
        <v>62950</v>
      </c>
      <c r="G88" s="68">
        <v>30203.919999999998</v>
      </c>
      <c r="H88" s="161">
        <f t="shared" si="3"/>
        <v>47.980810166799046</v>
      </c>
      <c r="I88" s="161">
        <f t="shared" si="4"/>
        <v>793.30349638594714</v>
      </c>
    </row>
    <row r="89" spans="1:9" x14ac:dyDescent="0.25">
      <c r="A89" s="75"/>
      <c r="B89" s="11"/>
      <c r="C89" s="12">
        <v>43</v>
      </c>
      <c r="D89" s="12" t="s">
        <v>147</v>
      </c>
      <c r="E89" s="68">
        <v>3033.4</v>
      </c>
      <c r="F89" s="68">
        <v>6900</v>
      </c>
      <c r="G89" s="68">
        <v>3376.74</v>
      </c>
      <c r="H89" s="161">
        <f t="shared" si="3"/>
        <v>48.938260869565212</v>
      </c>
      <c r="I89" s="161">
        <f t="shared" si="4"/>
        <v>111.31865233731126</v>
      </c>
    </row>
    <row r="90" spans="1:9" x14ac:dyDescent="0.25">
      <c r="A90" s="75"/>
      <c r="B90" s="11"/>
      <c r="C90" s="12">
        <v>52</v>
      </c>
      <c r="D90" s="12" t="s">
        <v>148</v>
      </c>
      <c r="E90" s="68">
        <v>771543.1</v>
      </c>
      <c r="F90" s="68">
        <v>1853180</v>
      </c>
      <c r="G90" s="68">
        <v>1032375.85</v>
      </c>
      <c r="H90" s="161">
        <f t="shared" si="3"/>
        <v>55.708341877205669</v>
      </c>
      <c r="I90" s="161">
        <f t="shared" si="4"/>
        <v>133.80663374476421</v>
      </c>
    </row>
    <row r="91" spans="1:9" x14ac:dyDescent="0.25">
      <c r="A91" s="86"/>
      <c r="B91" s="11"/>
      <c r="C91" s="12">
        <v>61</v>
      </c>
      <c r="D91" s="12" t="s">
        <v>163</v>
      </c>
      <c r="E91" s="68">
        <v>0</v>
      </c>
      <c r="F91" s="68"/>
      <c r="G91" s="68"/>
      <c r="H91" s="161">
        <v>0</v>
      </c>
      <c r="I91" s="161">
        <v>0</v>
      </c>
    </row>
    <row r="92" spans="1:9" x14ac:dyDescent="0.25">
      <c r="A92" s="86"/>
      <c r="B92" s="11"/>
      <c r="C92" s="12"/>
      <c r="D92" s="99" t="s">
        <v>149</v>
      </c>
      <c r="E92" s="67">
        <f>SUM(E87:E91)</f>
        <v>779438.9</v>
      </c>
      <c r="F92" s="103">
        <f t="shared" ref="F92" si="5">SUM(F87:F90)</f>
        <v>1931605</v>
      </c>
      <c r="G92" s="103">
        <f t="shared" ref="G92" si="6">SUM(G87:G90)</f>
        <v>1069844.51</v>
      </c>
      <c r="H92" s="161">
        <f t="shared" si="3"/>
        <v>55.386298440933835</v>
      </c>
      <c r="I92" s="161">
        <f t="shared" si="4"/>
        <v>137.25829054721288</v>
      </c>
    </row>
    <row r="93" spans="1:9" x14ac:dyDescent="0.25">
      <c r="A93" s="86"/>
      <c r="B93" s="11"/>
      <c r="C93" s="12"/>
      <c r="D93" s="76"/>
      <c r="E93" s="87"/>
      <c r="F93" s="87"/>
      <c r="G93" s="87"/>
      <c r="H93" s="161"/>
      <c r="I93" s="161"/>
    </row>
    <row r="94" spans="1:9" x14ac:dyDescent="0.25">
      <c r="A94" s="86"/>
      <c r="B94" s="27">
        <v>32</v>
      </c>
      <c r="C94" s="77"/>
      <c r="D94" s="143" t="s">
        <v>18</v>
      </c>
      <c r="E94" s="67">
        <f>SUM(E95+E100+E108+E118+E120)</f>
        <v>132328.43</v>
      </c>
      <c r="F94" s="67">
        <f>SUM(F95+F100+F108+F118+F120)</f>
        <v>263121</v>
      </c>
      <c r="G94" s="67">
        <f>SUM(G95+G100+G108+G118+G120)</f>
        <v>163915.94</v>
      </c>
      <c r="H94" s="161">
        <f t="shared" si="3"/>
        <v>62.296791210127658</v>
      </c>
      <c r="I94" s="161">
        <f t="shared" si="4"/>
        <v>123.8705393844694</v>
      </c>
    </row>
    <row r="95" spans="1:9" x14ac:dyDescent="0.25">
      <c r="A95" s="86"/>
      <c r="B95" s="75">
        <v>321</v>
      </c>
      <c r="C95" s="12"/>
      <c r="D95" s="62" t="s">
        <v>72</v>
      </c>
      <c r="E95" s="68">
        <f>SUM(E96:E99)</f>
        <v>28241.469999999998</v>
      </c>
      <c r="F95" s="68">
        <f>SUM(F96:F99)</f>
        <v>57239</v>
      </c>
      <c r="G95" s="68">
        <f>SUM(G96:G99)</f>
        <v>36042.93</v>
      </c>
      <c r="H95" s="161">
        <f t="shared" si="3"/>
        <v>62.969181851534792</v>
      </c>
      <c r="I95" s="161">
        <f t="shared" si="4"/>
        <v>127.62412863069805</v>
      </c>
    </row>
    <row r="96" spans="1:9" x14ac:dyDescent="0.25">
      <c r="A96" s="86"/>
      <c r="B96" s="75">
        <v>3211</v>
      </c>
      <c r="C96" s="12"/>
      <c r="D96" s="62" t="s">
        <v>73</v>
      </c>
      <c r="E96" s="68">
        <v>2027.62</v>
      </c>
      <c r="F96" s="68">
        <v>5119</v>
      </c>
      <c r="G96" s="68">
        <v>3234.66</v>
      </c>
      <c r="H96" s="161">
        <f t="shared" si="3"/>
        <v>63.18929478413753</v>
      </c>
      <c r="I96" s="161">
        <f t="shared" si="4"/>
        <v>159.52989218887168</v>
      </c>
    </row>
    <row r="97" spans="1:9" ht="25.5" x14ac:dyDescent="0.25">
      <c r="A97" s="86"/>
      <c r="B97" s="11">
        <v>3212</v>
      </c>
      <c r="C97" s="12"/>
      <c r="D97" s="62" t="s">
        <v>119</v>
      </c>
      <c r="E97" s="68">
        <v>25559.35</v>
      </c>
      <c r="F97" s="68">
        <v>51300</v>
      </c>
      <c r="G97" s="68">
        <v>32425.27</v>
      </c>
      <c r="H97" s="161">
        <f t="shared" si="3"/>
        <v>63.207153996101361</v>
      </c>
      <c r="I97" s="161">
        <f t="shared" si="4"/>
        <v>126.86265495797038</v>
      </c>
    </row>
    <row r="98" spans="1:9" x14ac:dyDescent="0.25">
      <c r="A98" s="86"/>
      <c r="B98" s="11">
        <v>3213</v>
      </c>
      <c r="C98" s="12"/>
      <c r="D98" s="62" t="s">
        <v>75</v>
      </c>
      <c r="E98" s="68">
        <v>550</v>
      </c>
      <c r="F98" s="68">
        <v>620</v>
      </c>
      <c r="G98" s="68">
        <v>200</v>
      </c>
      <c r="H98" s="161">
        <f t="shared" si="3"/>
        <v>32.258064516129032</v>
      </c>
      <c r="I98" s="161">
        <f t="shared" si="4"/>
        <v>36.363636363636367</v>
      </c>
    </row>
    <row r="99" spans="1:9" x14ac:dyDescent="0.25">
      <c r="A99" s="86"/>
      <c r="B99" s="11">
        <v>3214</v>
      </c>
      <c r="C99" s="12"/>
      <c r="D99" s="62" t="s">
        <v>76</v>
      </c>
      <c r="E99" s="68">
        <v>104.5</v>
      </c>
      <c r="F99" s="68">
        <v>200</v>
      </c>
      <c r="G99" s="68">
        <v>183</v>
      </c>
      <c r="H99" s="161">
        <f t="shared" si="3"/>
        <v>91.5</v>
      </c>
      <c r="I99" s="161">
        <f t="shared" si="4"/>
        <v>175.11961722488039</v>
      </c>
    </row>
    <row r="100" spans="1:9" x14ac:dyDescent="0.25">
      <c r="A100" s="88"/>
      <c r="B100" s="11">
        <v>322</v>
      </c>
      <c r="C100" s="12"/>
      <c r="D100" s="62" t="s">
        <v>82</v>
      </c>
      <c r="E100" s="68">
        <f>SUM(E101:E107)</f>
        <v>70052.58</v>
      </c>
      <c r="F100" s="68">
        <f>SUM(F101:F107)</f>
        <v>136412</v>
      </c>
      <c r="G100" s="68">
        <f>SUM(G101:G107)</f>
        <v>83391.820000000007</v>
      </c>
      <c r="H100" s="161">
        <f t="shared" si="3"/>
        <v>61.132319737266513</v>
      </c>
      <c r="I100" s="161">
        <f t="shared" si="4"/>
        <v>119.04175406530354</v>
      </c>
    </row>
    <row r="101" spans="1:9" x14ac:dyDescent="0.25">
      <c r="A101" s="88"/>
      <c r="B101" s="11">
        <v>3221</v>
      </c>
      <c r="C101" s="12"/>
      <c r="D101" s="62" t="s">
        <v>92</v>
      </c>
      <c r="E101" s="68">
        <v>10502.38</v>
      </c>
      <c r="F101" s="68">
        <v>11100</v>
      </c>
      <c r="G101" s="68">
        <v>10798.87</v>
      </c>
      <c r="H101" s="161">
        <f t="shared" si="3"/>
        <v>97.287117117117134</v>
      </c>
      <c r="I101" s="161">
        <f t="shared" si="4"/>
        <v>102.82307438885283</v>
      </c>
    </row>
    <row r="102" spans="1:9" x14ac:dyDescent="0.25">
      <c r="A102" s="89"/>
      <c r="B102" s="11">
        <v>3222</v>
      </c>
      <c r="C102" s="12"/>
      <c r="D102" s="62" t="s">
        <v>93</v>
      </c>
      <c r="E102" s="68">
        <v>48942.74</v>
      </c>
      <c r="F102" s="68">
        <v>102612</v>
      </c>
      <c r="G102" s="68">
        <v>60388.52</v>
      </c>
      <c r="H102" s="161">
        <f t="shared" si="3"/>
        <v>58.851323431957269</v>
      </c>
      <c r="I102" s="161">
        <f t="shared" si="4"/>
        <v>123.38606297890146</v>
      </c>
    </row>
    <row r="103" spans="1:9" x14ac:dyDescent="0.25">
      <c r="A103" s="89"/>
      <c r="B103" s="16">
        <v>3223</v>
      </c>
      <c r="C103" s="13"/>
      <c r="D103" s="62" t="s">
        <v>94</v>
      </c>
      <c r="E103" s="68">
        <v>9056.41</v>
      </c>
      <c r="F103" s="68">
        <v>20000</v>
      </c>
      <c r="G103" s="68">
        <v>11157.18</v>
      </c>
      <c r="H103" s="161">
        <f t="shared" si="3"/>
        <v>55.785899999999998</v>
      </c>
      <c r="I103" s="161">
        <f t="shared" si="4"/>
        <v>123.19649839174684</v>
      </c>
    </row>
    <row r="104" spans="1:9" ht="25.5" x14ac:dyDescent="0.25">
      <c r="A104" s="89"/>
      <c r="B104" s="75">
        <v>3224</v>
      </c>
      <c r="C104" s="75"/>
      <c r="D104" s="62" t="s">
        <v>98</v>
      </c>
      <c r="E104" s="68">
        <v>876.05</v>
      </c>
      <c r="F104" s="68">
        <v>1500</v>
      </c>
      <c r="G104" s="68">
        <v>509.22</v>
      </c>
      <c r="H104" s="161">
        <f t="shared" si="3"/>
        <v>33.948</v>
      </c>
      <c r="I104" s="161">
        <f t="shared" si="4"/>
        <v>58.12681924547686</v>
      </c>
    </row>
    <row r="105" spans="1:9" x14ac:dyDescent="0.25">
      <c r="A105" s="89"/>
      <c r="B105" s="75">
        <v>3225</v>
      </c>
      <c r="C105" s="12"/>
      <c r="D105" s="62" t="s">
        <v>99</v>
      </c>
      <c r="E105" s="68">
        <v>675</v>
      </c>
      <c r="F105" s="68">
        <v>500</v>
      </c>
      <c r="G105" s="68">
        <v>538.03</v>
      </c>
      <c r="H105" s="161">
        <f t="shared" si="3"/>
        <v>107.60599999999999</v>
      </c>
      <c r="I105" s="161">
        <f t="shared" si="4"/>
        <v>79.70814814814814</v>
      </c>
    </row>
    <row r="106" spans="1:9" x14ac:dyDescent="0.25">
      <c r="A106" s="89"/>
      <c r="B106" s="90">
        <v>3226</v>
      </c>
      <c r="C106" s="89"/>
      <c r="D106" s="62" t="s">
        <v>100</v>
      </c>
      <c r="E106" s="68">
        <v>0</v>
      </c>
      <c r="F106" s="68">
        <v>0</v>
      </c>
      <c r="G106" s="68">
        <v>0</v>
      </c>
      <c r="H106" s="161">
        <v>0</v>
      </c>
      <c r="I106" s="161">
        <v>0</v>
      </c>
    </row>
    <row r="107" spans="1:9" x14ac:dyDescent="0.25">
      <c r="A107" s="89"/>
      <c r="B107" s="90">
        <v>3227</v>
      </c>
      <c r="C107" s="89"/>
      <c r="D107" s="62" t="s">
        <v>101</v>
      </c>
      <c r="E107" s="68">
        <v>0</v>
      </c>
      <c r="F107" s="68">
        <v>700</v>
      </c>
      <c r="G107" s="68">
        <v>0</v>
      </c>
      <c r="H107" s="161">
        <f t="shared" si="3"/>
        <v>0</v>
      </c>
      <c r="I107" s="161">
        <v>0</v>
      </c>
    </row>
    <row r="108" spans="1:9" x14ac:dyDescent="0.25">
      <c r="A108" s="89"/>
      <c r="B108" s="90">
        <v>323</v>
      </c>
      <c r="C108" s="89"/>
      <c r="D108" s="62" t="s">
        <v>83</v>
      </c>
      <c r="E108" s="68">
        <f>SUM(E109:E117)</f>
        <v>27493.279999999999</v>
      </c>
      <c r="F108" s="68">
        <f>SUM(F109:F117)</f>
        <v>60250</v>
      </c>
      <c r="G108" s="68">
        <f>SUM(G109:G117)</f>
        <v>37627.759999999995</v>
      </c>
      <c r="H108" s="161">
        <f t="shared" si="3"/>
        <v>62.452713692946048</v>
      </c>
      <c r="I108" s="161">
        <f t="shared" si="4"/>
        <v>136.86166219527098</v>
      </c>
    </row>
    <row r="109" spans="1:9" x14ac:dyDescent="0.25">
      <c r="A109" s="89"/>
      <c r="B109" s="90">
        <v>3231</v>
      </c>
      <c r="C109" s="89"/>
      <c r="D109" s="62" t="s">
        <v>102</v>
      </c>
      <c r="E109" s="68">
        <v>16337.47</v>
      </c>
      <c r="F109" s="68">
        <v>40500</v>
      </c>
      <c r="G109" s="68">
        <v>24234.28</v>
      </c>
      <c r="H109" s="161">
        <f t="shared" si="3"/>
        <v>59.837728395061731</v>
      </c>
      <c r="I109" s="161">
        <f t="shared" si="4"/>
        <v>148.33557460243233</v>
      </c>
    </row>
    <row r="110" spans="1:9" x14ac:dyDescent="0.25">
      <c r="A110" s="89"/>
      <c r="B110" s="90">
        <v>3232</v>
      </c>
      <c r="C110" s="89"/>
      <c r="D110" s="62" t="s">
        <v>103</v>
      </c>
      <c r="E110" s="68">
        <v>1251.52</v>
      </c>
      <c r="F110" s="68">
        <v>1500</v>
      </c>
      <c r="G110" s="68">
        <v>3300.22</v>
      </c>
      <c r="H110" s="161">
        <f t="shared" si="3"/>
        <v>220.01466666666664</v>
      </c>
      <c r="I110" s="161">
        <f t="shared" si="4"/>
        <v>263.69694451546917</v>
      </c>
    </row>
    <row r="111" spans="1:9" x14ac:dyDescent="0.25">
      <c r="A111" s="89"/>
      <c r="B111" s="90">
        <v>3233</v>
      </c>
      <c r="C111" s="89"/>
      <c r="D111" s="62" t="s">
        <v>120</v>
      </c>
      <c r="E111" s="68">
        <v>79.5</v>
      </c>
      <c r="F111" s="68">
        <v>200</v>
      </c>
      <c r="G111" s="68">
        <v>53.1</v>
      </c>
      <c r="H111" s="161">
        <f t="shared" si="3"/>
        <v>26.55</v>
      </c>
      <c r="I111" s="161">
        <f t="shared" si="4"/>
        <v>66.79245283018868</v>
      </c>
    </row>
    <row r="112" spans="1:9" x14ac:dyDescent="0.25">
      <c r="A112" s="89"/>
      <c r="B112" s="90">
        <v>3234</v>
      </c>
      <c r="C112" s="89"/>
      <c r="D112" s="62" t="s">
        <v>121</v>
      </c>
      <c r="E112" s="68">
        <v>4489.67</v>
      </c>
      <c r="F112" s="68">
        <v>5000</v>
      </c>
      <c r="G112" s="68">
        <v>4927.1000000000004</v>
      </c>
      <c r="H112" s="161">
        <f t="shared" si="3"/>
        <v>98.542000000000002</v>
      </c>
      <c r="I112" s="161">
        <f t="shared" si="4"/>
        <v>109.74303233867968</v>
      </c>
    </row>
    <row r="113" spans="1:9" x14ac:dyDescent="0.25">
      <c r="A113" s="89"/>
      <c r="B113" s="90">
        <v>3235</v>
      </c>
      <c r="C113" s="89"/>
      <c r="D113" s="62" t="s">
        <v>122</v>
      </c>
      <c r="E113" s="68">
        <v>774.67</v>
      </c>
      <c r="F113" s="68">
        <v>8160</v>
      </c>
      <c r="G113" s="68">
        <v>0</v>
      </c>
      <c r="H113" s="161">
        <f t="shared" si="3"/>
        <v>0</v>
      </c>
      <c r="I113" s="161">
        <f t="shared" si="4"/>
        <v>0</v>
      </c>
    </row>
    <row r="114" spans="1:9" x14ac:dyDescent="0.25">
      <c r="A114" s="89"/>
      <c r="B114" s="90">
        <v>3236</v>
      </c>
      <c r="C114" s="89"/>
      <c r="D114" s="62" t="s">
        <v>123</v>
      </c>
      <c r="E114" s="68">
        <v>197.29</v>
      </c>
      <c r="F114" s="68">
        <v>1100</v>
      </c>
      <c r="G114" s="68">
        <v>854.38</v>
      </c>
      <c r="H114" s="161">
        <f t="shared" si="3"/>
        <v>77.670909090909092</v>
      </c>
      <c r="I114" s="161">
        <f t="shared" si="4"/>
        <v>433.05793501951439</v>
      </c>
    </row>
    <row r="115" spans="1:9" x14ac:dyDescent="0.25">
      <c r="A115" s="89"/>
      <c r="B115" s="90">
        <v>3237</v>
      </c>
      <c r="C115" s="89"/>
      <c r="D115" s="62" t="s">
        <v>124</v>
      </c>
      <c r="E115" s="68">
        <v>149.31</v>
      </c>
      <c r="F115" s="68">
        <v>0</v>
      </c>
      <c r="G115" s="68">
        <v>0</v>
      </c>
      <c r="H115" s="161">
        <v>0</v>
      </c>
      <c r="I115" s="161">
        <f t="shared" si="4"/>
        <v>0</v>
      </c>
    </row>
    <row r="116" spans="1:9" x14ac:dyDescent="0.25">
      <c r="A116" s="89"/>
      <c r="B116" s="90">
        <v>3238</v>
      </c>
      <c r="C116" s="89"/>
      <c r="D116" s="62" t="s">
        <v>125</v>
      </c>
      <c r="E116" s="68">
        <v>1044.04</v>
      </c>
      <c r="F116" s="68">
        <v>1790</v>
      </c>
      <c r="G116" s="68">
        <v>1559.18</v>
      </c>
      <c r="H116" s="161">
        <f t="shared" si="3"/>
        <v>87.105027932960894</v>
      </c>
      <c r="I116" s="161">
        <f t="shared" si="4"/>
        <v>149.34102141680395</v>
      </c>
    </row>
    <row r="117" spans="1:9" x14ac:dyDescent="0.25">
      <c r="A117" s="89"/>
      <c r="B117" s="90">
        <v>3239</v>
      </c>
      <c r="C117" s="89"/>
      <c r="D117" s="62" t="s">
        <v>104</v>
      </c>
      <c r="E117" s="68">
        <v>3169.81</v>
      </c>
      <c r="F117" s="68">
        <v>2000</v>
      </c>
      <c r="G117" s="68">
        <v>2699.5</v>
      </c>
      <c r="H117" s="161">
        <f t="shared" si="3"/>
        <v>134.97499999999999</v>
      </c>
      <c r="I117" s="161">
        <f t="shared" si="4"/>
        <v>85.162833103561411</v>
      </c>
    </row>
    <row r="118" spans="1:9" ht="25.5" x14ac:dyDescent="0.25">
      <c r="A118" s="89"/>
      <c r="B118" s="90">
        <v>324</v>
      </c>
      <c r="C118" s="89"/>
      <c r="D118" s="62" t="s">
        <v>84</v>
      </c>
      <c r="E118" s="68">
        <f>SUM(E119)</f>
        <v>0</v>
      </c>
      <c r="F118" s="68">
        <f>SUM(F119)</f>
        <v>0</v>
      </c>
      <c r="G118" s="68">
        <v>0</v>
      </c>
      <c r="H118" s="161">
        <v>0</v>
      </c>
      <c r="I118" s="161">
        <v>0</v>
      </c>
    </row>
    <row r="119" spans="1:9" x14ac:dyDescent="0.25">
      <c r="A119" s="89"/>
      <c r="B119" s="90">
        <v>3241</v>
      </c>
      <c r="C119" s="89"/>
      <c r="D119" s="62" t="s">
        <v>173</v>
      </c>
      <c r="E119" s="68">
        <v>0</v>
      </c>
      <c r="F119" s="68">
        <v>0</v>
      </c>
      <c r="G119" s="68">
        <v>0</v>
      </c>
      <c r="H119" s="161">
        <v>0</v>
      </c>
      <c r="I119" s="161">
        <v>0</v>
      </c>
    </row>
    <row r="120" spans="1:9" x14ac:dyDescent="0.25">
      <c r="A120" s="89"/>
      <c r="B120" s="90">
        <v>329</v>
      </c>
      <c r="C120" s="89"/>
      <c r="D120" s="62" t="s">
        <v>85</v>
      </c>
      <c r="E120" s="68">
        <f>SUM(E121:E127)</f>
        <v>6541.1</v>
      </c>
      <c r="F120" s="68">
        <f>SUM(F121:F127)</f>
        <v>9220</v>
      </c>
      <c r="G120" s="68">
        <f>SUM(G121:G127)</f>
        <v>6853.43</v>
      </c>
      <c r="H120" s="161">
        <f t="shared" si="3"/>
        <v>74.332212581344905</v>
      </c>
      <c r="I120" s="161">
        <f t="shared" si="4"/>
        <v>104.77488495818746</v>
      </c>
    </row>
    <row r="121" spans="1:9" ht="25.5" x14ac:dyDescent="0.25">
      <c r="A121" s="89"/>
      <c r="B121" s="90">
        <v>3291</v>
      </c>
      <c r="C121" s="89"/>
      <c r="D121" s="62" t="s">
        <v>127</v>
      </c>
      <c r="E121" s="68">
        <v>0</v>
      </c>
      <c r="F121" s="68">
        <v>0</v>
      </c>
      <c r="G121" s="68">
        <v>0</v>
      </c>
      <c r="H121" s="161">
        <v>0</v>
      </c>
      <c r="I121" s="161">
        <v>0</v>
      </c>
    </row>
    <row r="122" spans="1:9" x14ac:dyDescent="0.25">
      <c r="A122" s="89"/>
      <c r="B122" s="90">
        <v>3292</v>
      </c>
      <c r="C122" s="89"/>
      <c r="D122" s="62" t="s">
        <v>128</v>
      </c>
      <c r="E122" s="68">
        <v>0</v>
      </c>
      <c r="F122" s="68">
        <v>1200</v>
      </c>
      <c r="G122" s="68">
        <v>0</v>
      </c>
      <c r="H122" s="161">
        <f t="shared" si="3"/>
        <v>0</v>
      </c>
      <c r="I122" s="161">
        <v>0</v>
      </c>
    </row>
    <row r="123" spans="1:9" x14ac:dyDescent="0.25">
      <c r="A123" s="89"/>
      <c r="B123" s="90">
        <v>3293</v>
      </c>
      <c r="C123" s="89"/>
      <c r="D123" s="62" t="s">
        <v>129</v>
      </c>
      <c r="E123" s="68">
        <v>1882</v>
      </c>
      <c r="F123" s="68">
        <v>0</v>
      </c>
      <c r="G123" s="68">
        <v>350.3</v>
      </c>
      <c r="H123" s="161">
        <v>0</v>
      </c>
      <c r="I123" s="161">
        <f t="shared" si="4"/>
        <v>18.613177470775771</v>
      </c>
    </row>
    <row r="124" spans="1:9" x14ac:dyDescent="0.25">
      <c r="A124" s="89"/>
      <c r="B124" s="90">
        <v>3294</v>
      </c>
      <c r="C124" s="89"/>
      <c r="D124" s="62" t="s">
        <v>130</v>
      </c>
      <c r="E124" s="68">
        <v>108.09</v>
      </c>
      <c r="F124" s="68">
        <v>160</v>
      </c>
      <c r="G124" s="68">
        <v>125</v>
      </c>
      <c r="H124" s="161">
        <f t="shared" si="3"/>
        <v>78.125</v>
      </c>
      <c r="I124" s="161">
        <f t="shared" si="4"/>
        <v>115.64437043204737</v>
      </c>
    </row>
    <row r="125" spans="1:9" x14ac:dyDescent="0.25">
      <c r="A125" s="89"/>
      <c r="B125" s="90">
        <v>3295</v>
      </c>
      <c r="C125" s="89"/>
      <c r="D125" s="62" t="s">
        <v>105</v>
      </c>
      <c r="E125" s="68">
        <v>2025.04</v>
      </c>
      <c r="F125" s="68">
        <v>3360</v>
      </c>
      <c r="G125" s="68">
        <v>2664</v>
      </c>
      <c r="H125" s="161">
        <f t="shared" si="3"/>
        <v>79.285714285714278</v>
      </c>
      <c r="I125" s="161">
        <f t="shared" si="4"/>
        <v>131.55295697862758</v>
      </c>
    </row>
    <row r="126" spans="1:9" x14ac:dyDescent="0.25">
      <c r="A126" s="89"/>
      <c r="B126" s="90">
        <v>3296</v>
      </c>
      <c r="C126" s="89"/>
      <c r="D126" s="62" t="s">
        <v>131</v>
      </c>
      <c r="E126" s="68">
        <v>0</v>
      </c>
      <c r="F126" s="68">
        <v>0</v>
      </c>
      <c r="G126" s="68">
        <v>0</v>
      </c>
      <c r="H126" s="161">
        <v>0</v>
      </c>
      <c r="I126" s="161">
        <v>0</v>
      </c>
    </row>
    <row r="127" spans="1:9" x14ac:dyDescent="0.25">
      <c r="A127" s="89"/>
      <c r="B127" s="90">
        <v>3299</v>
      </c>
      <c r="C127" s="89"/>
      <c r="D127" s="62" t="s">
        <v>132</v>
      </c>
      <c r="E127" s="68">
        <v>2525.9699999999998</v>
      </c>
      <c r="F127" s="68">
        <v>4500</v>
      </c>
      <c r="G127" s="68">
        <v>3714.13</v>
      </c>
      <c r="H127" s="161">
        <f t="shared" si="3"/>
        <v>82.536222222222221</v>
      </c>
      <c r="I127" s="161">
        <f t="shared" si="4"/>
        <v>147.03777162832498</v>
      </c>
    </row>
    <row r="128" spans="1:9" x14ac:dyDescent="0.25">
      <c r="A128" s="11"/>
      <c r="B128" s="11"/>
      <c r="C128" s="12">
        <v>11</v>
      </c>
      <c r="D128" s="12" t="s">
        <v>81</v>
      </c>
      <c r="E128" s="68">
        <v>9.69</v>
      </c>
      <c r="F128" s="68">
        <v>130</v>
      </c>
      <c r="G128" s="68">
        <v>577.29</v>
      </c>
      <c r="H128" s="161">
        <f t="shared" si="3"/>
        <v>444.06923076923073</v>
      </c>
      <c r="I128" s="161">
        <f t="shared" si="4"/>
        <v>5957.5851393188859</v>
      </c>
    </row>
    <row r="129" spans="1:9" x14ac:dyDescent="0.25">
      <c r="A129" s="75"/>
      <c r="B129" s="11"/>
      <c r="C129" s="12">
        <v>51</v>
      </c>
      <c r="D129" s="12" t="s">
        <v>62</v>
      </c>
      <c r="E129" s="68">
        <v>87.26</v>
      </c>
      <c r="F129" s="68">
        <v>1170</v>
      </c>
      <c r="G129" s="68">
        <v>242.77</v>
      </c>
      <c r="H129" s="161">
        <f t="shared" si="3"/>
        <v>20.749572649572652</v>
      </c>
      <c r="I129" s="161">
        <f t="shared" si="4"/>
        <v>278.21453128581248</v>
      </c>
    </row>
    <row r="130" spans="1:9" x14ac:dyDescent="0.25">
      <c r="A130" s="75"/>
      <c r="B130" s="11"/>
      <c r="C130" s="12">
        <v>43</v>
      </c>
      <c r="D130" s="12" t="s">
        <v>147</v>
      </c>
      <c r="E130" s="68">
        <v>6288</v>
      </c>
      <c r="F130" s="68">
        <v>19912</v>
      </c>
      <c r="G130" s="68">
        <v>5790.23</v>
      </c>
      <c r="H130" s="161">
        <f t="shared" si="3"/>
        <v>29.079098031337885</v>
      </c>
      <c r="I130" s="161">
        <f t="shared" si="4"/>
        <v>92.083810432569962</v>
      </c>
    </row>
    <row r="131" spans="1:9" x14ac:dyDescent="0.25">
      <c r="A131" s="75"/>
      <c r="B131" s="11"/>
      <c r="C131" s="12">
        <v>44</v>
      </c>
      <c r="D131" s="12" t="s">
        <v>118</v>
      </c>
      <c r="E131" s="68">
        <v>32371.599999999999</v>
      </c>
      <c r="F131" s="68">
        <v>56529</v>
      </c>
      <c r="G131" s="68">
        <v>38098.129999999997</v>
      </c>
      <c r="H131" s="161">
        <f t="shared" si="3"/>
        <v>67.395726087494907</v>
      </c>
      <c r="I131" s="161">
        <f t="shared" si="4"/>
        <v>117.68998134166986</v>
      </c>
    </row>
    <row r="132" spans="1:9" x14ac:dyDescent="0.25">
      <c r="A132" s="75"/>
      <c r="B132" s="11"/>
      <c r="C132" s="12">
        <v>52</v>
      </c>
      <c r="D132" s="12" t="s">
        <v>148</v>
      </c>
      <c r="E132" s="68">
        <v>89922.37</v>
      </c>
      <c r="F132" s="68">
        <v>185380</v>
      </c>
      <c r="G132" s="68">
        <v>119207.52</v>
      </c>
      <c r="H132" s="161">
        <f t="shared" si="3"/>
        <v>64.304412557988996</v>
      </c>
      <c r="I132" s="161">
        <f t="shared" si="4"/>
        <v>132.5671465287225</v>
      </c>
    </row>
    <row r="133" spans="1:9" ht="14.25" customHeight="1" x14ac:dyDescent="0.25">
      <c r="A133" s="75"/>
      <c r="B133" s="11"/>
      <c r="C133" s="12">
        <v>61</v>
      </c>
      <c r="D133" s="76" t="s">
        <v>174</v>
      </c>
      <c r="E133" s="68">
        <v>3649.51</v>
      </c>
      <c r="F133" s="68">
        <v>0</v>
      </c>
      <c r="G133" s="68">
        <v>0</v>
      </c>
      <c r="H133" s="161">
        <v>0</v>
      </c>
      <c r="I133" s="161">
        <f t="shared" si="4"/>
        <v>0</v>
      </c>
    </row>
    <row r="134" spans="1:9" x14ac:dyDescent="0.25">
      <c r="A134" s="75"/>
      <c r="B134" s="11"/>
      <c r="C134" s="12"/>
      <c r="D134" s="99" t="s">
        <v>172</v>
      </c>
      <c r="E134" s="67">
        <f>SUM(E128:E133)</f>
        <v>132328.43</v>
      </c>
      <c r="F134" s="67">
        <f>SUM(F128:F133)</f>
        <v>263121</v>
      </c>
      <c r="G134" s="67">
        <f>SUM(G128:G133)</f>
        <v>163915.94</v>
      </c>
      <c r="H134" s="161">
        <f t="shared" si="3"/>
        <v>62.296791210127658</v>
      </c>
      <c r="I134" s="161">
        <f t="shared" si="4"/>
        <v>123.8705393844694</v>
      </c>
    </row>
    <row r="135" spans="1:9" x14ac:dyDescent="0.25">
      <c r="A135" s="92"/>
      <c r="B135" s="91">
        <v>34</v>
      </c>
      <c r="C135" s="92"/>
      <c r="D135" s="143" t="s">
        <v>86</v>
      </c>
      <c r="E135" s="67">
        <v>627.16999999999996</v>
      </c>
      <c r="F135" s="67">
        <f>SUM(F136)</f>
        <v>1000</v>
      </c>
      <c r="G135" s="67">
        <v>359.19</v>
      </c>
      <c r="H135" s="161">
        <f t="shared" si="3"/>
        <v>35.919000000000004</v>
      </c>
      <c r="I135" s="161">
        <f t="shared" si="4"/>
        <v>57.271553167402779</v>
      </c>
    </row>
    <row r="136" spans="1:9" x14ac:dyDescent="0.25">
      <c r="A136" s="89"/>
      <c r="B136" s="90">
        <v>343</v>
      </c>
      <c r="C136" s="89"/>
      <c r="D136" s="62" t="s">
        <v>87</v>
      </c>
      <c r="E136" s="68">
        <f>SUM(E137:E138)</f>
        <v>627.16999999999996</v>
      </c>
      <c r="F136" s="68">
        <f>SUM(F137:F138)</f>
        <v>1000</v>
      </c>
      <c r="G136" s="68">
        <v>359.19</v>
      </c>
      <c r="H136" s="161">
        <f t="shared" si="3"/>
        <v>35.919000000000004</v>
      </c>
      <c r="I136" s="161">
        <f t="shared" si="4"/>
        <v>57.271553167402779</v>
      </c>
    </row>
    <row r="137" spans="1:9" x14ac:dyDescent="0.25">
      <c r="A137" s="89"/>
      <c r="B137" s="90">
        <v>3431</v>
      </c>
      <c r="C137" s="89"/>
      <c r="D137" s="62" t="s">
        <v>106</v>
      </c>
      <c r="E137" s="68">
        <v>492.01</v>
      </c>
      <c r="F137" s="68">
        <v>1000</v>
      </c>
      <c r="G137" s="68">
        <v>359.06</v>
      </c>
      <c r="H137" s="161">
        <f t="shared" si="3"/>
        <v>35.905999999999999</v>
      </c>
      <c r="I137" s="161">
        <f t="shared" si="4"/>
        <v>72.978191500172755</v>
      </c>
    </row>
    <row r="138" spans="1:9" x14ac:dyDescent="0.25">
      <c r="A138" s="89"/>
      <c r="B138" s="90">
        <v>3433</v>
      </c>
      <c r="C138" s="89"/>
      <c r="D138" s="62" t="s">
        <v>107</v>
      </c>
      <c r="E138" s="68">
        <v>135.16</v>
      </c>
      <c r="F138" s="68">
        <v>0</v>
      </c>
      <c r="G138" s="68">
        <v>0.13</v>
      </c>
      <c r="H138" s="161">
        <v>0</v>
      </c>
      <c r="I138" s="161">
        <f t="shared" si="4"/>
        <v>9.618230245634804E-2</v>
      </c>
    </row>
    <row r="139" spans="1:9" x14ac:dyDescent="0.25">
      <c r="A139" s="11"/>
      <c r="B139" s="11"/>
      <c r="C139" s="12">
        <v>11</v>
      </c>
      <c r="D139" s="12" t="s">
        <v>81</v>
      </c>
      <c r="E139" s="68">
        <v>0</v>
      </c>
      <c r="F139" s="68">
        <v>0</v>
      </c>
      <c r="G139" s="68">
        <v>0</v>
      </c>
      <c r="H139" s="161">
        <v>0</v>
      </c>
      <c r="I139" s="161">
        <v>0</v>
      </c>
    </row>
    <row r="140" spans="1:9" x14ac:dyDescent="0.25">
      <c r="A140" s="75"/>
      <c r="B140" s="11"/>
      <c r="C140" s="12">
        <v>51</v>
      </c>
      <c r="D140" s="12" t="s">
        <v>62</v>
      </c>
      <c r="E140" s="68">
        <v>0</v>
      </c>
      <c r="F140" s="68">
        <v>0</v>
      </c>
      <c r="G140" s="68">
        <v>0</v>
      </c>
      <c r="H140" s="161">
        <v>0</v>
      </c>
      <c r="I140" s="161">
        <v>0</v>
      </c>
    </row>
    <row r="141" spans="1:9" x14ac:dyDescent="0.25">
      <c r="A141" s="75"/>
      <c r="B141" s="11"/>
      <c r="C141" s="12">
        <v>44</v>
      </c>
      <c r="D141" s="12" t="s">
        <v>118</v>
      </c>
      <c r="E141" s="68">
        <v>627.16999999999996</v>
      </c>
      <c r="F141" s="68">
        <v>1000</v>
      </c>
      <c r="G141" s="68">
        <v>359.19</v>
      </c>
      <c r="H141" s="161">
        <f t="shared" ref="H141:H178" si="7">SUM(G141/F141)*100</f>
        <v>35.919000000000004</v>
      </c>
      <c r="I141" s="161">
        <f t="shared" ref="I141:I178" si="8">SUM(G141/E141)*100</f>
        <v>57.271553167402779</v>
      </c>
    </row>
    <row r="142" spans="1:9" x14ac:dyDescent="0.25">
      <c r="A142" s="75"/>
      <c r="B142" s="11"/>
      <c r="C142" s="12">
        <v>43</v>
      </c>
      <c r="D142" s="12" t="s">
        <v>147</v>
      </c>
      <c r="E142" s="68">
        <v>0</v>
      </c>
      <c r="F142" s="68">
        <v>0</v>
      </c>
      <c r="G142" s="68">
        <v>0</v>
      </c>
      <c r="H142" s="161">
        <v>0</v>
      </c>
      <c r="I142" s="161">
        <v>0</v>
      </c>
    </row>
    <row r="143" spans="1:9" x14ac:dyDescent="0.25">
      <c r="A143" s="75"/>
      <c r="B143" s="11"/>
      <c r="C143" s="12">
        <v>52</v>
      </c>
      <c r="D143" s="12" t="s">
        <v>148</v>
      </c>
      <c r="E143" s="68">
        <v>0</v>
      </c>
      <c r="F143" s="68">
        <v>0</v>
      </c>
      <c r="G143" s="68">
        <v>0</v>
      </c>
      <c r="H143" s="161">
        <v>0</v>
      </c>
      <c r="I143" s="161">
        <v>0</v>
      </c>
    </row>
    <row r="144" spans="1:9" x14ac:dyDescent="0.25">
      <c r="A144" s="75"/>
      <c r="B144" s="11"/>
      <c r="C144" s="12"/>
      <c r="D144" s="99" t="s">
        <v>172</v>
      </c>
      <c r="E144" s="67">
        <f>SUM(E139:E143)</f>
        <v>627.16999999999996</v>
      </c>
      <c r="F144" s="67">
        <f>SUM(F139:F143)</f>
        <v>1000</v>
      </c>
      <c r="G144" s="67">
        <f>SUM(G139:G143)</f>
        <v>359.19</v>
      </c>
      <c r="H144" s="161">
        <f t="shared" si="7"/>
        <v>35.919000000000004</v>
      </c>
      <c r="I144" s="161">
        <f t="shared" si="8"/>
        <v>57.271553167402779</v>
      </c>
    </row>
    <row r="145" spans="1:9" ht="25.5" x14ac:dyDescent="0.25">
      <c r="A145" s="89"/>
      <c r="B145" s="91">
        <v>37</v>
      </c>
      <c r="C145" s="92"/>
      <c r="D145" s="143" t="s">
        <v>88</v>
      </c>
      <c r="E145" s="67">
        <f>SUM(E146)</f>
        <v>154.65</v>
      </c>
      <c r="F145" s="67">
        <f>SUM(F146)</f>
        <v>7700</v>
      </c>
      <c r="G145" s="67">
        <f>SUM(G146)</f>
        <v>77.44</v>
      </c>
      <c r="H145" s="161">
        <f t="shared" si="7"/>
        <v>1.0057142857142856</v>
      </c>
      <c r="I145" s="161">
        <f t="shared" si="8"/>
        <v>50.074361461364369</v>
      </c>
    </row>
    <row r="146" spans="1:9" ht="25.5" x14ac:dyDescent="0.25">
      <c r="A146" s="89"/>
      <c r="B146" s="90">
        <v>372</v>
      </c>
      <c r="C146" s="89"/>
      <c r="D146" s="62" t="s">
        <v>89</v>
      </c>
      <c r="E146" s="68">
        <f>SUM(E147:E148)</f>
        <v>154.65</v>
      </c>
      <c r="F146" s="68">
        <f>SUM(F147:F148)</f>
        <v>7700</v>
      </c>
      <c r="G146" s="68">
        <f>SUM(G147:G148)</f>
        <v>77.44</v>
      </c>
      <c r="H146" s="161">
        <f t="shared" si="7"/>
        <v>1.0057142857142856</v>
      </c>
      <c r="I146" s="161">
        <f t="shared" si="8"/>
        <v>50.074361461364369</v>
      </c>
    </row>
    <row r="147" spans="1:9" x14ac:dyDescent="0.25">
      <c r="A147" s="89"/>
      <c r="B147" s="90">
        <v>3721</v>
      </c>
      <c r="C147" s="89"/>
      <c r="D147" s="62" t="s">
        <v>108</v>
      </c>
      <c r="E147" s="68">
        <v>154.65</v>
      </c>
      <c r="F147" s="68">
        <v>200</v>
      </c>
      <c r="G147" s="68">
        <v>77.44</v>
      </c>
      <c r="H147" s="161">
        <f t="shared" si="7"/>
        <v>38.72</v>
      </c>
      <c r="I147" s="161">
        <f t="shared" si="8"/>
        <v>50.074361461364369</v>
      </c>
    </row>
    <row r="148" spans="1:9" x14ac:dyDescent="0.25">
      <c r="A148" s="89"/>
      <c r="B148" s="90">
        <v>3722</v>
      </c>
      <c r="C148" s="89"/>
      <c r="D148" s="62" t="s">
        <v>109</v>
      </c>
      <c r="E148" s="68">
        <v>0</v>
      </c>
      <c r="F148" s="68">
        <v>7500</v>
      </c>
      <c r="G148" s="68">
        <v>0</v>
      </c>
      <c r="H148" s="161">
        <f t="shared" si="7"/>
        <v>0</v>
      </c>
      <c r="I148" s="161">
        <v>0</v>
      </c>
    </row>
    <row r="149" spans="1:9" x14ac:dyDescent="0.25">
      <c r="A149" s="11"/>
      <c r="B149" s="11"/>
      <c r="C149" s="12">
        <v>11</v>
      </c>
      <c r="D149" s="12" t="s">
        <v>81</v>
      </c>
      <c r="E149" s="68">
        <v>0</v>
      </c>
      <c r="F149" s="68">
        <v>0</v>
      </c>
      <c r="G149" s="68">
        <v>0</v>
      </c>
      <c r="H149" s="161">
        <v>0</v>
      </c>
      <c r="I149" s="161">
        <v>0</v>
      </c>
    </row>
    <row r="150" spans="1:9" x14ac:dyDescent="0.25">
      <c r="A150" s="75"/>
      <c r="B150" s="11"/>
      <c r="C150" s="12">
        <v>51</v>
      </c>
      <c r="D150" s="12" t="s">
        <v>62</v>
      </c>
      <c r="E150" s="68">
        <v>0</v>
      </c>
      <c r="F150" s="68">
        <v>0</v>
      </c>
      <c r="G150" s="68">
        <v>0</v>
      </c>
      <c r="H150" s="161">
        <v>0</v>
      </c>
      <c r="I150" s="161">
        <v>0</v>
      </c>
    </row>
    <row r="151" spans="1:9" x14ac:dyDescent="0.25">
      <c r="A151" s="75"/>
      <c r="B151" s="11"/>
      <c r="C151" s="12">
        <v>43</v>
      </c>
      <c r="D151" s="12" t="s">
        <v>147</v>
      </c>
      <c r="E151" s="68">
        <v>0</v>
      </c>
      <c r="F151" s="68">
        <v>0</v>
      </c>
      <c r="G151" s="68">
        <v>0</v>
      </c>
      <c r="H151" s="161">
        <v>0</v>
      </c>
      <c r="I151" s="161">
        <v>0</v>
      </c>
    </row>
    <row r="152" spans="1:9" x14ac:dyDescent="0.25">
      <c r="A152" s="75"/>
      <c r="B152" s="11"/>
      <c r="C152" s="12">
        <v>52</v>
      </c>
      <c r="D152" s="12" t="s">
        <v>148</v>
      </c>
      <c r="E152" s="68">
        <v>154.65</v>
      </c>
      <c r="F152" s="68">
        <v>7700</v>
      </c>
      <c r="G152" s="68">
        <v>77.44</v>
      </c>
      <c r="H152" s="161">
        <f t="shared" si="7"/>
        <v>1.0057142857142856</v>
      </c>
      <c r="I152" s="161">
        <f t="shared" si="8"/>
        <v>50.074361461364369</v>
      </c>
    </row>
    <row r="153" spans="1:9" x14ac:dyDescent="0.25">
      <c r="A153" s="75"/>
      <c r="B153" s="11"/>
      <c r="C153" s="12"/>
      <c r="D153" s="99" t="s">
        <v>172</v>
      </c>
      <c r="E153" s="67">
        <f>SUM(E149:E152)</f>
        <v>154.65</v>
      </c>
      <c r="F153" s="67">
        <f>SUM(F149:F152)</f>
        <v>7700</v>
      </c>
      <c r="G153" s="67">
        <f>SUM(G149:G152)</f>
        <v>77.44</v>
      </c>
      <c r="H153" s="161">
        <f t="shared" si="7"/>
        <v>1.0057142857142856</v>
      </c>
      <c r="I153" s="161">
        <f t="shared" si="8"/>
        <v>50.074361461364369</v>
      </c>
    </row>
    <row r="154" spans="1:9" ht="25.5" x14ac:dyDescent="0.25">
      <c r="A154" s="75"/>
      <c r="B154" s="27">
        <v>38</v>
      </c>
      <c r="C154" s="77"/>
      <c r="D154" s="165" t="s">
        <v>215</v>
      </c>
      <c r="E154" s="67">
        <v>0</v>
      </c>
      <c r="F154" s="67">
        <v>0</v>
      </c>
      <c r="G154" s="67">
        <v>300</v>
      </c>
      <c r="H154" s="161">
        <v>0</v>
      </c>
      <c r="I154" s="161">
        <v>0</v>
      </c>
    </row>
    <row r="155" spans="1:9" x14ac:dyDescent="0.25">
      <c r="A155" s="75"/>
      <c r="B155" s="11">
        <v>381</v>
      </c>
      <c r="C155" s="12"/>
      <c r="D155" s="76" t="s">
        <v>161</v>
      </c>
      <c r="E155" s="68">
        <v>0</v>
      </c>
      <c r="F155" s="68">
        <v>0</v>
      </c>
      <c r="G155" s="68">
        <v>300</v>
      </c>
      <c r="H155" s="161">
        <v>0</v>
      </c>
      <c r="I155" s="161">
        <v>0</v>
      </c>
    </row>
    <row r="156" spans="1:9" x14ac:dyDescent="0.25">
      <c r="A156" s="75"/>
      <c r="B156" s="11">
        <v>3811</v>
      </c>
      <c r="C156" s="12"/>
      <c r="D156" s="76" t="s">
        <v>208</v>
      </c>
      <c r="E156" s="68">
        <v>0</v>
      </c>
      <c r="F156" s="68">
        <v>0</v>
      </c>
      <c r="G156" s="68">
        <v>300</v>
      </c>
      <c r="H156" s="161">
        <v>0</v>
      </c>
      <c r="I156" s="161">
        <v>0</v>
      </c>
    </row>
    <row r="157" spans="1:9" x14ac:dyDescent="0.25">
      <c r="A157" s="75"/>
      <c r="B157" s="11"/>
      <c r="C157" s="12">
        <v>61</v>
      </c>
      <c r="D157" s="76" t="s">
        <v>174</v>
      </c>
      <c r="E157" s="68">
        <v>0</v>
      </c>
      <c r="F157" s="68">
        <v>0</v>
      </c>
      <c r="G157" s="68">
        <v>300</v>
      </c>
      <c r="H157" s="161">
        <v>0</v>
      </c>
      <c r="I157" s="161">
        <v>0</v>
      </c>
    </row>
    <row r="158" spans="1:9" x14ac:dyDescent="0.25">
      <c r="A158" s="75"/>
      <c r="B158" s="11"/>
      <c r="C158" s="12"/>
      <c r="D158" s="99" t="s">
        <v>172</v>
      </c>
      <c r="E158" s="67">
        <v>0</v>
      </c>
      <c r="F158" s="67">
        <v>0</v>
      </c>
      <c r="G158" s="67">
        <v>300</v>
      </c>
      <c r="H158" s="161">
        <v>0</v>
      </c>
      <c r="I158" s="161">
        <v>0</v>
      </c>
    </row>
    <row r="159" spans="1:9" ht="25.5" x14ac:dyDescent="0.25">
      <c r="A159" s="154">
        <v>4</v>
      </c>
      <c r="B159" s="154">
        <v>4</v>
      </c>
      <c r="C159" s="155"/>
      <c r="D159" s="152" t="s">
        <v>24</v>
      </c>
      <c r="E159" s="153">
        <f>SUM(E160)</f>
        <v>0</v>
      </c>
      <c r="F159" s="153">
        <f>SUM(F160)</f>
        <v>42000</v>
      </c>
      <c r="G159" s="153">
        <f>SUM(G160)</f>
        <v>15966.24</v>
      </c>
      <c r="H159" s="160">
        <f t="shared" si="7"/>
        <v>38.014857142857146</v>
      </c>
      <c r="I159" s="160">
        <v>0</v>
      </c>
    </row>
    <row r="160" spans="1:9" ht="25.5" x14ac:dyDescent="0.25">
      <c r="A160" s="92"/>
      <c r="B160" s="91">
        <v>42</v>
      </c>
      <c r="C160" s="92"/>
      <c r="D160" s="143" t="s">
        <v>24</v>
      </c>
      <c r="E160" s="67">
        <f>SUM(E161+E167)</f>
        <v>0</v>
      </c>
      <c r="F160" s="67">
        <f>SUM(F161+F167)</f>
        <v>42000</v>
      </c>
      <c r="G160" s="67">
        <f>SUM(G161+G167)</f>
        <v>15966.24</v>
      </c>
      <c r="H160" s="161">
        <f t="shared" si="7"/>
        <v>38.014857142857146</v>
      </c>
      <c r="I160" s="161">
        <v>0</v>
      </c>
    </row>
    <row r="161" spans="1:9" x14ac:dyDescent="0.25">
      <c r="A161" s="89"/>
      <c r="B161" s="90">
        <v>422</v>
      </c>
      <c r="C161" s="89"/>
      <c r="D161" s="62" t="s">
        <v>90</v>
      </c>
      <c r="E161" s="68">
        <v>0</v>
      </c>
      <c r="F161" s="68">
        <f>SUM(F162:F166)</f>
        <v>15000</v>
      </c>
      <c r="G161" s="68">
        <f>SUM(G162:G166)</f>
        <v>15711.25</v>
      </c>
      <c r="H161" s="161">
        <f t="shared" si="7"/>
        <v>104.74166666666666</v>
      </c>
      <c r="I161" s="161">
        <v>0</v>
      </c>
    </row>
    <row r="162" spans="1:9" x14ac:dyDescent="0.25">
      <c r="A162" s="89"/>
      <c r="B162" s="90">
        <v>4221</v>
      </c>
      <c r="C162" s="89"/>
      <c r="D162" s="62" t="s">
        <v>110</v>
      </c>
      <c r="E162" s="68">
        <v>0</v>
      </c>
      <c r="F162" s="68">
        <v>0</v>
      </c>
      <c r="G162" s="68">
        <v>0</v>
      </c>
      <c r="H162" s="161">
        <v>0</v>
      </c>
      <c r="I162" s="161">
        <v>0</v>
      </c>
    </row>
    <row r="163" spans="1:9" x14ac:dyDescent="0.25">
      <c r="A163" s="89"/>
      <c r="B163" s="90">
        <v>4222</v>
      </c>
      <c r="C163" s="89"/>
      <c r="D163" s="62" t="s">
        <v>111</v>
      </c>
      <c r="E163" s="68">
        <v>0</v>
      </c>
      <c r="F163" s="68">
        <v>0</v>
      </c>
      <c r="G163" s="68">
        <v>0</v>
      </c>
      <c r="H163" s="161">
        <v>0</v>
      </c>
      <c r="I163" s="161">
        <v>0</v>
      </c>
    </row>
    <row r="164" spans="1:9" x14ac:dyDescent="0.25">
      <c r="A164" s="89"/>
      <c r="B164" s="90">
        <v>4223</v>
      </c>
      <c r="C164" s="89"/>
      <c r="D164" s="62" t="s">
        <v>112</v>
      </c>
      <c r="E164" s="68">
        <v>0</v>
      </c>
      <c r="F164" s="68">
        <v>15000</v>
      </c>
      <c r="G164" s="68">
        <v>12949.75</v>
      </c>
      <c r="H164" s="161">
        <f t="shared" si="7"/>
        <v>86.331666666666663</v>
      </c>
      <c r="I164" s="161">
        <v>0</v>
      </c>
    </row>
    <row r="165" spans="1:9" x14ac:dyDescent="0.25">
      <c r="A165" s="89"/>
      <c r="B165" s="90">
        <v>4225</v>
      </c>
      <c r="C165" s="89"/>
      <c r="D165" s="62" t="s">
        <v>113</v>
      </c>
      <c r="E165" s="68">
        <v>0</v>
      </c>
      <c r="F165" s="68">
        <v>0</v>
      </c>
      <c r="G165" s="68">
        <v>0</v>
      </c>
      <c r="H165" s="161">
        <v>0</v>
      </c>
      <c r="I165" s="161">
        <v>0</v>
      </c>
    </row>
    <row r="166" spans="1:9" x14ac:dyDescent="0.25">
      <c r="A166" s="89"/>
      <c r="B166" s="90">
        <v>4227</v>
      </c>
      <c r="C166" s="89"/>
      <c r="D166" s="62" t="s">
        <v>115</v>
      </c>
      <c r="E166" s="68">
        <v>0</v>
      </c>
      <c r="F166" s="68">
        <v>0</v>
      </c>
      <c r="G166" s="68">
        <v>2761.5</v>
      </c>
      <c r="H166" s="161">
        <v>0</v>
      </c>
      <c r="I166" s="161">
        <v>0</v>
      </c>
    </row>
    <row r="167" spans="1:9" ht="25.5" x14ac:dyDescent="0.25">
      <c r="A167" s="89"/>
      <c r="B167" s="90">
        <v>424</v>
      </c>
      <c r="C167" s="89"/>
      <c r="D167" s="62" t="s">
        <v>91</v>
      </c>
      <c r="E167" s="68">
        <v>0</v>
      </c>
      <c r="F167" s="68">
        <f>SUM(F168)</f>
        <v>27000</v>
      </c>
      <c r="G167" s="68">
        <f>SUM(G168)</f>
        <v>254.99</v>
      </c>
      <c r="H167" s="161">
        <f t="shared" si="7"/>
        <v>0.94440740740740747</v>
      </c>
      <c r="I167" s="161">
        <v>0</v>
      </c>
    </row>
    <row r="168" spans="1:9" x14ac:dyDescent="0.25">
      <c r="A168" s="89"/>
      <c r="B168" s="90">
        <v>4241</v>
      </c>
      <c r="C168" s="89"/>
      <c r="D168" s="62" t="s">
        <v>116</v>
      </c>
      <c r="E168" s="68">
        <v>0</v>
      </c>
      <c r="F168" s="68">
        <v>27000</v>
      </c>
      <c r="G168" s="68">
        <v>254.99</v>
      </c>
      <c r="H168" s="161">
        <f t="shared" si="7"/>
        <v>0.94440740740740747</v>
      </c>
      <c r="I168" s="161">
        <v>0</v>
      </c>
    </row>
    <row r="169" spans="1:9" x14ac:dyDescent="0.25">
      <c r="A169" s="11"/>
      <c r="B169" s="11"/>
      <c r="C169" s="12">
        <v>11</v>
      </c>
      <c r="D169" s="12" t="s">
        <v>81</v>
      </c>
      <c r="E169" s="68">
        <v>0</v>
      </c>
      <c r="F169" s="68">
        <v>0</v>
      </c>
      <c r="G169" s="68">
        <v>0</v>
      </c>
      <c r="H169" s="161">
        <v>0</v>
      </c>
      <c r="I169" s="161">
        <v>0</v>
      </c>
    </row>
    <row r="170" spans="1:9" x14ac:dyDescent="0.25">
      <c r="A170" s="75"/>
      <c r="B170" s="11"/>
      <c r="C170" s="12">
        <v>51</v>
      </c>
      <c r="D170" s="12" t="s">
        <v>62</v>
      </c>
      <c r="E170" s="68">
        <v>0</v>
      </c>
      <c r="F170" s="68">
        <v>0</v>
      </c>
      <c r="G170" s="68">
        <v>0</v>
      </c>
      <c r="H170" s="161">
        <v>0</v>
      </c>
      <c r="I170" s="161">
        <v>0</v>
      </c>
    </row>
    <row r="171" spans="1:9" x14ac:dyDescent="0.25">
      <c r="A171" s="75"/>
      <c r="B171" s="11"/>
      <c r="C171" s="12">
        <v>43</v>
      </c>
      <c r="D171" s="12" t="s">
        <v>147</v>
      </c>
      <c r="E171" s="68">
        <v>0</v>
      </c>
      <c r="F171" s="68">
        <v>0</v>
      </c>
      <c r="G171" s="68">
        <v>0</v>
      </c>
      <c r="H171" s="161">
        <v>0</v>
      </c>
      <c r="I171" s="161">
        <v>0</v>
      </c>
    </row>
    <row r="172" spans="1:9" x14ac:dyDescent="0.25">
      <c r="A172" s="75"/>
      <c r="B172" s="11"/>
      <c r="C172" s="12">
        <v>44</v>
      </c>
      <c r="D172" s="12" t="s">
        <v>118</v>
      </c>
      <c r="E172" s="68">
        <v>0</v>
      </c>
      <c r="F172" s="68">
        <v>0</v>
      </c>
      <c r="G172" s="68">
        <v>2000</v>
      </c>
      <c r="H172" s="161">
        <v>0</v>
      </c>
      <c r="I172" s="161">
        <v>0</v>
      </c>
    </row>
    <row r="173" spans="1:9" x14ac:dyDescent="0.25">
      <c r="A173" s="75"/>
      <c r="B173" s="11"/>
      <c r="C173" s="12">
        <v>52</v>
      </c>
      <c r="D173" s="12" t="s">
        <v>148</v>
      </c>
      <c r="E173" s="68">
        <v>0</v>
      </c>
      <c r="F173" s="68">
        <v>42000</v>
      </c>
      <c r="G173" s="68">
        <v>13966.24</v>
      </c>
      <c r="H173" s="161">
        <f t="shared" si="7"/>
        <v>33.252952380952379</v>
      </c>
      <c r="I173" s="161">
        <v>0</v>
      </c>
    </row>
    <row r="174" spans="1:9" x14ac:dyDescent="0.25">
      <c r="A174" s="86"/>
      <c r="B174" s="11"/>
      <c r="C174" s="12">
        <v>61</v>
      </c>
      <c r="D174" s="76" t="s">
        <v>174</v>
      </c>
      <c r="E174" s="68">
        <v>0</v>
      </c>
      <c r="F174" s="68">
        <v>0</v>
      </c>
      <c r="G174" s="68">
        <v>0</v>
      </c>
      <c r="H174" s="161">
        <v>0</v>
      </c>
      <c r="I174" s="161">
        <v>0</v>
      </c>
    </row>
    <row r="175" spans="1:9" s="85" customFormat="1" x14ac:dyDescent="0.25">
      <c r="A175" s="86"/>
      <c r="B175" s="93"/>
      <c r="C175" s="94"/>
      <c r="D175" s="99" t="s">
        <v>172</v>
      </c>
      <c r="E175" s="67">
        <v>0</v>
      </c>
      <c r="F175" s="67">
        <f>SUM(F169:F174)</f>
        <v>42000</v>
      </c>
      <c r="G175" s="67">
        <f>SUM(G169:G174)</f>
        <v>15966.24</v>
      </c>
      <c r="H175" s="161">
        <f t="shared" si="7"/>
        <v>38.014857142857146</v>
      </c>
      <c r="I175" s="161">
        <v>0</v>
      </c>
    </row>
    <row r="176" spans="1:9" x14ac:dyDescent="0.25">
      <c r="A176" s="86"/>
      <c r="B176" s="93"/>
      <c r="C176" s="94"/>
      <c r="D176" s="76"/>
      <c r="E176" s="68"/>
      <c r="F176" s="68"/>
      <c r="G176" s="68"/>
      <c r="H176" s="161"/>
      <c r="I176" s="161"/>
    </row>
    <row r="177" spans="1:9" x14ac:dyDescent="0.25">
      <c r="A177" s="210" t="s">
        <v>175</v>
      </c>
      <c r="B177" s="211"/>
      <c r="C177" s="211"/>
      <c r="D177" s="212"/>
      <c r="E177" s="68">
        <f>SUM(E75+E159)</f>
        <v>912549.15000000014</v>
      </c>
      <c r="F177" s="68">
        <f>SUM(F75+F159)</f>
        <v>2245426</v>
      </c>
      <c r="G177" s="68">
        <f>SUM(G75+G159)</f>
        <v>1250463.3199999998</v>
      </c>
      <c r="H177" s="161">
        <f t="shared" si="7"/>
        <v>55.68935783232223</v>
      </c>
      <c r="I177" s="161">
        <f t="shared" si="8"/>
        <v>137.02969533202673</v>
      </c>
    </row>
    <row r="178" spans="1:9" x14ac:dyDescent="0.25">
      <c r="A178" s="210" t="s">
        <v>176</v>
      </c>
      <c r="B178" s="211"/>
      <c r="C178" s="211"/>
      <c r="D178" s="212"/>
      <c r="E178" s="68">
        <f>SUM(E92+E134+E144+E153+E175)</f>
        <v>912549.15000000014</v>
      </c>
      <c r="F178" s="68">
        <f>SUM(F92+F134+F144+F153+F175)</f>
        <v>2245426</v>
      </c>
      <c r="G178" s="68">
        <f>SUM(G92+G134+G144+G153+G175+G158)</f>
        <v>1250463.3199999998</v>
      </c>
      <c r="H178" s="161">
        <f t="shared" si="7"/>
        <v>55.68935783232223</v>
      </c>
      <c r="I178" s="161">
        <f t="shared" si="8"/>
        <v>137.02969533202673</v>
      </c>
    </row>
    <row r="179" spans="1:9" x14ac:dyDescent="0.25">
      <c r="A179" s="183"/>
      <c r="B179" s="183"/>
      <c r="C179" s="183"/>
      <c r="D179" s="183"/>
      <c r="E179" s="184"/>
      <c r="F179" s="184"/>
      <c r="G179" s="184"/>
      <c r="H179" s="185"/>
      <c r="I179" s="185"/>
    </row>
    <row r="180" spans="1:9" x14ac:dyDescent="0.25">
      <c r="A180" s="208" t="s">
        <v>217</v>
      </c>
      <c r="B180" s="209"/>
      <c r="C180" s="209"/>
      <c r="D180" s="209"/>
      <c r="E180" s="209"/>
      <c r="F180" s="209"/>
      <c r="G180" s="209"/>
      <c r="H180" s="209"/>
    </row>
    <row r="181" spans="1:9" ht="15" customHeight="1" x14ac:dyDescent="0.25">
      <c r="A181" s="199"/>
      <c r="B181" s="199"/>
      <c r="C181" s="199"/>
      <c r="D181" s="199"/>
      <c r="E181" s="199"/>
      <c r="F181" s="199"/>
      <c r="G181" s="199"/>
    </row>
    <row r="182" spans="1:9" x14ac:dyDescent="0.25">
      <c r="A182" s="73"/>
      <c r="B182" s="73"/>
      <c r="C182" s="73"/>
      <c r="D182" s="163"/>
      <c r="E182" s="73"/>
      <c r="F182" s="73"/>
      <c r="G182" s="73"/>
    </row>
  </sheetData>
  <mergeCells count="9">
    <mergeCell ref="A1:H1"/>
    <mergeCell ref="A181:G181"/>
    <mergeCell ref="A178:D178"/>
    <mergeCell ref="A2:E2"/>
    <mergeCell ref="A3:E3"/>
    <mergeCell ref="A4:E4"/>
    <mergeCell ref="A72:E72"/>
    <mergeCell ref="A177:D177"/>
    <mergeCell ref="A180:H18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topLeftCell="A31" workbookViewId="0">
      <selection activeCell="A46" sqref="A46:H46"/>
    </sheetView>
  </sheetViews>
  <sheetFormatPr defaultRowHeight="15" x14ac:dyDescent="0.25"/>
  <cols>
    <col min="1" max="4" width="25.28515625" customWidth="1"/>
  </cols>
  <sheetData>
    <row r="1" spans="1:8" ht="42" customHeight="1" x14ac:dyDescent="0.25">
      <c r="A1" s="193" t="s">
        <v>216</v>
      </c>
      <c r="B1" s="193"/>
      <c r="C1" s="193"/>
      <c r="D1" s="193"/>
      <c r="E1" s="193"/>
      <c r="F1" s="193"/>
      <c r="G1" s="193"/>
      <c r="H1" s="193"/>
    </row>
    <row r="2" spans="1:8" ht="18" customHeight="1" x14ac:dyDescent="0.25">
      <c r="A2" s="24"/>
      <c r="B2" s="24"/>
      <c r="C2" s="24"/>
      <c r="D2" s="24"/>
    </row>
    <row r="3" spans="1:8" ht="15.75" customHeight="1" x14ac:dyDescent="0.25">
      <c r="A3" s="193" t="s">
        <v>15</v>
      </c>
      <c r="B3" s="193"/>
      <c r="C3" s="193"/>
      <c r="D3" s="193"/>
    </row>
    <row r="4" spans="1:8" ht="18" x14ac:dyDescent="0.25">
      <c r="B4" s="24"/>
      <c r="C4" s="24"/>
      <c r="D4" s="4"/>
    </row>
    <row r="5" spans="1:8" ht="18" customHeight="1" x14ac:dyDescent="0.25">
      <c r="A5" s="193" t="s">
        <v>4</v>
      </c>
      <c r="B5" s="193"/>
      <c r="C5" s="193"/>
      <c r="D5" s="193"/>
    </row>
    <row r="6" spans="1:8" ht="18" x14ac:dyDescent="0.25">
      <c r="A6" s="24"/>
      <c r="B6" s="24"/>
      <c r="C6" s="24"/>
      <c r="D6" s="4"/>
    </row>
    <row r="7" spans="1:8" ht="15.75" customHeight="1" x14ac:dyDescent="0.25">
      <c r="A7" s="193" t="s">
        <v>34</v>
      </c>
      <c r="B7" s="193"/>
      <c r="C7" s="193"/>
      <c r="D7" s="193"/>
    </row>
    <row r="8" spans="1:8" ht="18" x14ac:dyDescent="0.25">
      <c r="A8" s="24"/>
      <c r="B8" s="24"/>
      <c r="C8" s="24"/>
      <c r="D8" s="4"/>
    </row>
    <row r="9" spans="1:8" ht="22.5" x14ac:dyDescent="0.25">
      <c r="A9" s="20" t="s">
        <v>36</v>
      </c>
      <c r="B9" s="113" t="s">
        <v>213</v>
      </c>
      <c r="C9" s="113" t="s">
        <v>194</v>
      </c>
      <c r="D9" s="113" t="s">
        <v>214</v>
      </c>
      <c r="E9" s="156" t="s">
        <v>211</v>
      </c>
      <c r="F9" s="157" t="s">
        <v>212</v>
      </c>
    </row>
    <row r="10" spans="1:8" x14ac:dyDescent="0.25">
      <c r="A10" s="20"/>
      <c r="B10" s="140">
        <v>1</v>
      </c>
      <c r="C10" s="140">
        <v>2</v>
      </c>
      <c r="D10" s="140">
        <v>3</v>
      </c>
      <c r="E10" s="146">
        <v>4</v>
      </c>
      <c r="F10" s="147">
        <v>5</v>
      </c>
    </row>
    <row r="11" spans="1:8" x14ac:dyDescent="0.25">
      <c r="A11" s="38" t="s">
        <v>0</v>
      </c>
      <c r="B11" s="169">
        <f>SUM(B12+B14+B16+B18+B20+B22+B24)</f>
        <v>945630.76</v>
      </c>
      <c r="C11" s="169">
        <f>SUM(C12+C14+C16+C18+C20+C22+C24)</f>
        <v>2245426</v>
      </c>
      <c r="D11" s="169">
        <f>SUM(D12+D14+D16+D18+D20+D22+D24)</f>
        <v>1164048.6700000002</v>
      </c>
      <c r="E11" s="172">
        <f>SUM(D11/C11)*100</f>
        <v>51.840883199891699</v>
      </c>
      <c r="F11" s="172">
        <f>SUM(D11/B11)*100</f>
        <v>123.09758938044699</v>
      </c>
    </row>
    <row r="12" spans="1:8" x14ac:dyDescent="0.25">
      <c r="A12" s="25" t="s">
        <v>180</v>
      </c>
      <c r="B12" s="111">
        <v>553.13</v>
      </c>
      <c r="C12" s="111">
        <v>8705</v>
      </c>
      <c r="D12" s="111">
        <v>4552.1099999999997</v>
      </c>
      <c r="E12" s="172">
        <f t="shared" ref="E12:E23" si="0">SUM(D12/C12)*100</f>
        <v>52.293049971280873</v>
      </c>
      <c r="F12" s="172">
        <f t="shared" ref="F12:F25" si="1">SUM(D12/B12)*100</f>
        <v>822.97289968000291</v>
      </c>
    </row>
    <row r="13" spans="1:8" x14ac:dyDescent="0.25">
      <c r="A13" s="105" t="s">
        <v>40</v>
      </c>
      <c r="B13" s="104">
        <v>553.13</v>
      </c>
      <c r="C13" s="104">
        <v>8705</v>
      </c>
      <c r="D13" s="104">
        <v>4552.1099999999997</v>
      </c>
      <c r="E13" s="172">
        <f t="shared" si="0"/>
        <v>52.293049971280873</v>
      </c>
      <c r="F13" s="172">
        <f t="shared" si="1"/>
        <v>822.97289968000291</v>
      </c>
    </row>
    <row r="14" spans="1:8" x14ac:dyDescent="0.25">
      <c r="A14" s="27" t="s">
        <v>181</v>
      </c>
      <c r="B14" s="104">
        <v>0</v>
      </c>
      <c r="C14" s="104"/>
      <c r="D14" s="104"/>
      <c r="E14" s="172">
        <v>0</v>
      </c>
      <c r="F14" s="172">
        <v>0</v>
      </c>
    </row>
    <row r="15" spans="1:8" x14ac:dyDescent="0.25">
      <c r="A15" s="105" t="s">
        <v>190</v>
      </c>
      <c r="B15" s="104">
        <v>0</v>
      </c>
      <c r="C15" s="104">
        <v>0</v>
      </c>
      <c r="D15" s="104">
        <v>0</v>
      </c>
      <c r="E15" s="172">
        <v>0</v>
      </c>
      <c r="F15" s="172">
        <v>0</v>
      </c>
    </row>
    <row r="16" spans="1:8" ht="25.5" x14ac:dyDescent="0.25">
      <c r="A16" s="10" t="s">
        <v>182</v>
      </c>
      <c r="B16" s="111">
        <v>11866.11</v>
      </c>
      <c r="C16" s="111">
        <v>26812</v>
      </c>
      <c r="D16" s="111">
        <v>11797.02</v>
      </c>
      <c r="E16" s="172">
        <f t="shared" si="0"/>
        <v>43.99903028494704</v>
      </c>
      <c r="F16" s="172">
        <f t="shared" si="1"/>
        <v>99.417753585631687</v>
      </c>
    </row>
    <row r="17" spans="1:6" ht="25.5" x14ac:dyDescent="0.25">
      <c r="A17" s="106" t="s">
        <v>38</v>
      </c>
      <c r="B17" s="104">
        <v>11866.11</v>
      </c>
      <c r="C17" s="104">
        <v>26812</v>
      </c>
      <c r="D17" s="104">
        <v>11797.02</v>
      </c>
      <c r="E17" s="172">
        <f t="shared" si="0"/>
        <v>43.99903028494704</v>
      </c>
      <c r="F17" s="172">
        <f t="shared" si="1"/>
        <v>99.417753585631687</v>
      </c>
    </row>
    <row r="18" spans="1:6" ht="25.5" x14ac:dyDescent="0.25">
      <c r="A18" s="107" t="s">
        <v>183</v>
      </c>
      <c r="B18" s="111">
        <v>34083.94</v>
      </c>
      <c r="C18" s="111">
        <v>57529</v>
      </c>
      <c r="D18" s="111">
        <v>38691.53</v>
      </c>
      <c r="E18" s="172">
        <f t="shared" si="0"/>
        <v>67.255697126666547</v>
      </c>
      <c r="F18" s="172">
        <f t="shared" si="1"/>
        <v>113.51836084678001</v>
      </c>
    </row>
    <row r="19" spans="1:6" x14ac:dyDescent="0.25">
      <c r="A19" s="108" t="s">
        <v>184</v>
      </c>
      <c r="B19" s="104">
        <v>34083.94</v>
      </c>
      <c r="C19" s="104">
        <v>57529</v>
      </c>
      <c r="D19" s="104">
        <v>38691.53</v>
      </c>
      <c r="E19" s="172">
        <f t="shared" si="0"/>
        <v>67.255697126666547</v>
      </c>
      <c r="F19" s="172">
        <f t="shared" si="1"/>
        <v>113.51836084678001</v>
      </c>
    </row>
    <row r="20" spans="1:6" x14ac:dyDescent="0.25">
      <c r="A20" s="107" t="s">
        <v>185</v>
      </c>
      <c r="B20" s="111">
        <v>4471.67</v>
      </c>
      <c r="C20" s="111">
        <v>64120</v>
      </c>
      <c r="D20" s="111">
        <v>28872.95</v>
      </c>
      <c r="E20" s="172">
        <f t="shared" si="0"/>
        <v>45.02955396132252</v>
      </c>
      <c r="F20" s="172">
        <f t="shared" si="1"/>
        <v>645.68606359592729</v>
      </c>
    </row>
    <row r="21" spans="1:6" x14ac:dyDescent="0.25">
      <c r="A21" s="108" t="s">
        <v>186</v>
      </c>
      <c r="B21" s="104">
        <v>4471.67</v>
      </c>
      <c r="C21" s="104">
        <v>64120</v>
      </c>
      <c r="D21" s="104">
        <v>28872.95</v>
      </c>
      <c r="E21" s="172">
        <f t="shared" si="0"/>
        <v>45.02955396132252</v>
      </c>
      <c r="F21" s="172">
        <f t="shared" si="1"/>
        <v>645.68606359592729</v>
      </c>
    </row>
    <row r="22" spans="1:6" x14ac:dyDescent="0.25">
      <c r="A22" s="38" t="s">
        <v>187</v>
      </c>
      <c r="B22" s="111">
        <v>890164.66</v>
      </c>
      <c r="C22" s="111">
        <v>2088260</v>
      </c>
      <c r="D22" s="111">
        <v>1079835.06</v>
      </c>
      <c r="E22" s="172">
        <f t="shared" si="0"/>
        <v>51.709799546033544</v>
      </c>
      <c r="F22" s="172">
        <f t="shared" si="1"/>
        <v>121.30733880178977</v>
      </c>
    </row>
    <row r="23" spans="1:6" x14ac:dyDescent="0.25">
      <c r="A23" s="105" t="s">
        <v>37</v>
      </c>
      <c r="B23" s="104">
        <v>890164.66</v>
      </c>
      <c r="C23" s="104">
        <v>2088260</v>
      </c>
      <c r="D23" s="104">
        <v>1079835.06</v>
      </c>
      <c r="E23" s="172">
        <f t="shared" si="0"/>
        <v>51.709799546033544</v>
      </c>
      <c r="F23" s="172">
        <f t="shared" si="1"/>
        <v>121.30733880178977</v>
      </c>
    </row>
    <row r="24" spans="1:6" x14ac:dyDescent="0.25">
      <c r="A24" s="109" t="s">
        <v>188</v>
      </c>
      <c r="B24" s="170">
        <v>4491.25</v>
      </c>
      <c r="C24" s="170">
        <v>0</v>
      </c>
      <c r="D24" s="170">
        <v>300</v>
      </c>
      <c r="E24" s="172">
        <v>0</v>
      </c>
      <c r="F24" s="172">
        <f t="shared" si="1"/>
        <v>6.6796548844976336</v>
      </c>
    </row>
    <row r="25" spans="1:6" x14ac:dyDescent="0.25">
      <c r="A25" s="110" t="s">
        <v>189</v>
      </c>
      <c r="B25" s="171">
        <v>4491.25</v>
      </c>
      <c r="C25" s="171">
        <v>0</v>
      </c>
      <c r="D25" s="171">
        <v>300</v>
      </c>
      <c r="E25" s="172">
        <v>0</v>
      </c>
      <c r="F25" s="172">
        <f t="shared" si="1"/>
        <v>6.6796548844976336</v>
      </c>
    </row>
    <row r="26" spans="1:6" x14ac:dyDescent="0.25">
      <c r="A26" s="141"/>
      <c r="B26" s="142"/>
      <c r="C26" s="142"/>
      <c r="D26" s="142"/>
    </row>
    <row r="27" spans="1:6" ht="15.75" customHeight="1" x14ac:dyDescent="0.25">
      <c r="A27" s="193" t="s">
        <v>35</v>
      </c>
      <c r="B27" s="193"/>
      <c r="C27" s="193"/>
      <c r="D27" s="193"/>
    </row>
    <row r="28" spans="1:6" ht="22.5" x14ac:dyDescent="0.25">
      <c r="A28" s="20" t="s">
        <v>36</v>
      </c>
      <c r="B28" s="113" t="s">
        <v>213</v>
      </c>
      <c r="C28" s="113" t="s">
        <v>194</v>
      </c>
      <c r="D28" s="113" t="s">
        <v>214</v>
      </c>
      <c r="E28" s="156" t="s">
        <v>211</v>
      </c>
      <c r="F28" s="157" t="s">
        <v>212</v>
      </c>
    </row>
    <row r="29" spans="1:6" x14ac:dyDescent="0.25">
      <c r="A29" s="20"/>
      <c r="B29" s="140">
        <v>1</v>
      </c>
      <c r="C29" s="140">
        <v>2</v>
      </c>
      <c r="D29" s="140">
        <v>3</v>
      </c>
      <c r="E29" s="146">
        <v>4</v>
      </c>
      <c r="F29" s="147">
        <v>5</v>
      </c>
    </row>
    <row r="30" spans="1:6" x14ac:dyDescent="0.25">
      <c r="A30" s="38" t="s">
        <v>1</v>
      </c>
      <c r="B30" s="169">
        <f>SUM(B31+B33+B35+B37+B39+B41+B43)</f>
        <v>912549.15</v>
      </c>
      <c r="C30" s="169">
        <f>SUM(C31+C33+C35+C37+C39+C41+C43)</f>
        <v>2245076</v>
      </c>
      <c r="D30" s="169">
        <f>SUM(D31+D33+D35+D37+D39+D41+D43)</f>
        <v>1250463.32</v>
      </c>
      <c r="E30" s="172">
        <f>SUM(D30/C30)*100</f>
        <v>55.69803962093043</v>
      </c>
      <c r="F30" s="172">
        <f>SUM(D30/B30)*100</f>
        <v>137.02969533202679</v>
      </c>
    </row>
    <row r="31" spans="1:6" ht="15.75" customHeight="1" x14ac:dyDescent="0.25">
      <c r="A31" s="25" t="s">
        <v>180</v>
      </c>
      <c r="B31" s="104">
        <v>1064.73</v>
      </c>
      <c r="C31" s="104">
        <v>11855</v>
      </c>
      <c r="D31" s="104">
        <v>4465.29</v>
      </c>
      <c r="E31" s="172">
        <f t="shared" ref="E31:E42" si="2">SUM(D31/C31)*100</f>
        <v>37.665879375790809</v>
      </c>
      <c r="F31" s="172">
        <f t="shared" ref="F31:F44" si="3">SUM(D31/B31)*100</f>
        <v>419.38237863120224</v>
      </c>
    </row>
    <row r="32" spans="1:6" x14ac:dyDescent="0.25">
      <c r="A32" s="105" t="s">
        <v>40</v>
      </c>
      <c r="B32" s="104">
        <v>1064.73</v>
      </c>
      <c r="C32" s="104">
        <v>11855</v>
      </c>
      <c r="D32" s="104">
        <v>4465.29</v>
      </c>
      <c r="E32" s="172">
        <f t="shared" si="2"/>
        <v>37.665879375790809</v>
      </c>
      <c r="F32" s="172">
        <f t="shared" si="3"/>
        <v>419.38237863120224</v>
      </c>
    </row>
    <row r="33" spans="1:8" x14ac:dyDescent="0.25">
      <c r="A33" s="27" t="s">
        <v>181</v>
      </c>
      <c r="B33" s="104">
        <v>0</v>
      </c>
      <c r="C33" s="104"/>
      <c r="D33" s="104"/>
      <c r="E33" s="172">
        <v>0</v>
      </c>
      <c r="F33" s="172">
        <v>0</v>
      </c>
    </row>
    <row r="34" spans="1:8" x14ac:dyDescent="0.25">
      <c r="A34" s="105" t="s">
        <v>190</v>
      </c>
      <c r="B34" s="104">
        <v>0</v>
      </c>
      <c r="C34" s="104">
        <v>0</v>
      </c>
      <c r="D34" s="104">
        <v>0</v>
      </c>
      <c r="E34" s="172">
        <v>0</v>
      </c>
      <c r="F34" s="172">
        <v>0</v>
      </c>
    </row>
    <row r="35" spans="1:8" ht="25.5" x14ac:dyDescent="0.25">
      <c r="A35" s="10" t="s">
        <v>182</v>
      </c>
      <c r="B35" s="111">
        <v>9321.4</v>
      </c>
      <c r="C35" s="111">
        <v>26812</v>
      </c>
      <c r="D35" s="111">
        <v>9166.9699999999993</v>
      </c>
      <c r="E35" s="172">
        <f t="shared" si="2"/>
        <v>34.189803073250779</v>
      </c>
      <c r="F35" s="172">
        <f t="shared" si="3"/>
        <v>98.343274615401128</v>
      </c>
    </row>
    <row r="36" spans="1:8" ht="25.5" x14ac:dyDescent="0.25">
      <c r="A36" s="106" t="s">
        <v>38</v>
      </c>
      <c r="B36" s="104">
        <v>9321.4</v>
      </c>
      <c r="C36" s="104">
        <v>26812</v>
      </c>
      <c r="D36" s="104">
        <v>9166.9699999999993</v>
      </c>
      <c r="E36" s="172">
        <f t="shared" si="2"/>
        <v>34.189803073250779</v>
      </c>
      <c r="F36" s="172">
        <f t="shared" si="3"/>
        <v>98.343274615401128</v>
      </c>
    </row>
    <row r="37" spans="1:8" ht="25.5" x14ac:dyDescent="0.25">
      <c r="A37" s="107" t="s">
        <v>183</v>
      </c>
      <c r="B37" s="111">
        <v>32998.769999999997</v>
      </c>
      <c r="C37" s="111">
        <v>57529</v>
      </c>
      <c r="D37" s="111">
        <v>40457.32</v>
      </c>
      <c r="E37" s="172">
        <f t="shared" si="2"/>
        <v>70.325088216377836</v>
      </c>
      <c r="F37" s="172">
        <f t="shared" si="3"/>
        <v>122.60250912382493</v>
      </c>
    </row>
    <row r="38" spans="1:8" x14ac:dyDescent="0.25">
      <c r="A38" s="108" t="s">
        <v>184</v>
      </c>
      <c r="B38" s="104">
        <v>32998.769999999997</v>
      </c>
      <c r="C38" s="104">
        <v>57529</v>
      </c>
      <c r="D38" s="104">
        <v>40457.32</v>
      </c>
      <c r="E38" s="172">
        <f t="shared" si="2"/>
        <v>70.325088216377836</v>
      </c>
      <c r="F38" s="172">
        <f t="shared" si="3"/>
        <v>122.60250912382493</v>
      </c>
    </row>
    <row r="39" spans="1:8" x14ac:dyDescent="0.25">
      <c r="A39" s="107" t="s">
        <v>185</v>
      </c>
      <c r="B39" s="111">
        <v>3894.62</v>
      </c>
      <c r="C39" s="111">
        <v>60620</v>
      </c>
      <c r="D39" s="111">
        <v>30446.69</v>
      </c>
      <c r="E39" s="172">
        <f t="shared" si="2"/>
        <v>50.225486638073235</v>
      </c>
      <c r="F39" s="172">
        <f t="shared" si="3"/>
        <v>781.76279072155944</v>
      </c>
    </row>
    <row r="40" spans="1:8" x14ac:dyDescent="0.25">
      <c r="A40" s="108" t="s">
        <v>186</v>
      </c>
      <c r="B40" s="104">
        <v>3894.62</v>
      </c>
      <c r="C40" s="104">
        <v>60620</v>
      </c>
      <c r="D40" s="104">
        <v>30446.69</v>
      </c>
      <c r="E40" s="172">
        <f t="shared" si="2"/>
        <v>50.225486638073235</v>
      </c>
      <c r="F40" s="172">
        <f t="shared" si="3"/>
        <v>781.76279072155944</v>
      </c>
    </row>
    <row r="41" spans="1:8" x14ac:dyDescent="0.25">
      <c r="A41" s="38" t="s">
        <v>187</v>
      </c>
      <c r="B41" s="111">
        <v>861620.12</v>
      </c>
      <c r="C41" s="111">
        <v>2088260</v>
      </c>
      <c r="D41" s="111">
        <v>1165627.05</v>
      </c>
      <c r="E41" s="172">
        <f t="shared" si="2"/>
        <v>55.818099757693005</v>
      </c>
      <c r="F41" s="172">
        <f t="shared" si="3"/>
        <v>135.28317444583351</v>
      </c>
    </row>
    <row r="42" spans="1:8" x14ac:dyDescent="0.25">
      <c r="A42" s="105" t="s">
        <v>37</v>
      </c>
      <c r="B42" s="104">
        <v>861620.12</v>
      </c>
      <c r="C42" s="104">
        <v>2088260</v>
      </c>
      <c r="D42" s="104">
        <v>1165627.05</v>
      </c>
      <c r="E42" s="172">
        <f t="shared" si="2"/>
        <v>55.818099757693005</v>
      </c>
      <c r="F42" s="172">
        <f t="shared" si="3"/>
        <v>135.28317444583351</v>
      </c>
    </row>
    <row r="43" spans="1:8" x14ac:dyDescent="0.25">
      <c r="A43" s="109" t="s">
        <v>188</v>
      </c>
      <c r="B43" s="170">
        <v>3649.51</v>
      </c>
      <c r="C43" s="170">
        <v>0</v>
      </c>
      <c r="D43" s="170">
        <v>300</v>
      </c>
      <c r="E43" s="172">
        <v>0</v>
      </c>
      <c r="F43" s="172">
        <f t="shared" si="3"/>
        <v>8.2202816268485357</v>
      </c>
    </row>
    <row r="44" spans="1:8" x14ac:dyDescent="0.25">
      <c r="A44" s="110" t="s">
        <v>189</v>
      </c>
      <c r="B44" s="171">
        <v>3649.51</v>
      </c>
      <c r="C44" s="171">
        <v>0</v>
      </c>
      <c r="D44" s="171">
        <v>300</v>
      </c>
      <c r="E44" s="172">
        <v>0</v>
      </c>
      <c r="F44" s="172">
        <f t="shared" si="3"/>
        <v>8.2202816268485357</v>
      </c>
    </row>
    <row r="46" spans="1:8" ht="15" customHeight="1" x14ac:dyDescent="0.25">
      <c r="A46" s="208" t="s">
        <v>217</v>
      </c>
      <c r="B46" s="209"/>
      <c r="C46" s="209"/>
      <c r="D46" s="209"/>
      <c r="E46" s="209"/>
      <c r="F46" s="209"/>
      <c r="G46" s="209"/>
      <c r="H46" s="209"/>
    </row>
  </sheetData>
  <mergeCells count="6">
    <mergeCell ref="A46:H46"/>
    <mergeCell ref="A1:H1"/>
    <mergeCell ref="A3:D3"/>
    <mergeCell ref="A5:D5"/>
    <mergeCell ref="A7:D7"/>
    <mergeCell ref="A27:D27"/>
  </mergeCells>
  <pageMargins left="0.7" right="0.7" top="0.75" bottom="0.75" header="0.3" footer="0.3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8"/>
  <sheetViews>
    <sheetView workbookViewId="0">
      <selection activeCell="A18" sqref="A18:H18"/>
    </sheetView>
  </sheetViews>
  <sheetFormatPr defaultRowHeight="15" x14ac:dyDescent="0.25"/>
  <cols>
    <col min="1" max="1" width="37.7109375" customWidth="1"/>
    <col min="2" max="4" width="25.28515625" customWidth="1"/>
    <col min="5" max="5" width="15.140625" customWidth="1"/>
  </cols>
  <sheetData>
    <row r="1" spans="1:9" ht="42" customHeight="1" x14ac:dyDescent="0.25">
      <c r="A1" s="193" t="s">
        <v>216</v>
      </c>
      <c r="B1" s="193"/>
      <c r="C1" s="193"/>
      <c r="D1" s="193"/>
      <c r="E1" s="193"/>
      <c r="F1" s="193"/>
      <c r="G1" s="193"/>
      <c r="H1" s="193"/>
      <c r="I1" s="193"/>
    </row>
    <row r="2" spans="1:9" ht="18" customHeight="1" x14ac:dyDescent="0.25">
      <c r="A2" s="3"/>
      <c r="B2" s="3"/>
      <c r="C2" s="3"/>
      <c r="D2" s="3"/>
      <c r="E2" s="3"/>
    </row>
    <row r="3" spans="1:9" ht="15.75" x14ac:dyDescent="0.25">
      <c r="A3" s="193" t="s">
        <v>15</v>
      </c>
      <c r="B3" s="193"/>
      <c r="C3" s="193"/>
      <c r="D3" s="202"/>
      <c r="E3" s="202"/>
    </row>
    <row r="4" spans="1:9" ht="18" x14ac:dyDescent="0.25">
      <c r="A4" s="3"/>
      <c r="B4" s="3"/>
      <c r="C4" s="3"/>
      <c r="D4" s="4"/>
      <c r="E4" s="4"/>
    </row>
    <row r="5" spans="1:9" ht="18" customHeight="1" x14ac:dyDescent="0.25">
      <c r="A5" s="193" t="s">
        <v>4</v>
      </c>
      <c r="B5" s="194"/>
      <c r="C5" s="194"/>
      <c r="D5" s="194"/>
      <c r="E5" s="194"/>
    </row>
    <row r="6" spans="1:9" ht="18" x14ac:dyDescent="0.25">
      <c r="A6" s="3"/>
      <c r="B6" s="3"/>
      <c r="C6" s="3"/>
      <c r="D6" s="4"/>
      <c r="E6" s="4"/>
    </row>
    <row r="7" spans="1:9" ht="15.75" x14ac:dyDescent="0.25">
      <c r="A7" s="193" t="s">
        <v>10</v>
      </c>
      <c r="B7" s="216"/>
      <c r="C7" s="216"/>
      <c r="D7" s="216"/>
      <c r="E7" s="216"/>
    </row>
    <row r="8" spans="1:9" ht="18" x14ac:dyDescent="0.25">
      <c r="A8" s="3"/>
      <c r="B8" s="3"/>
      <c r="C8" s="3"/>
      <c r="D8" s="4"/>
      <c r="E8" s="4"/>
    </row>
    <row r="9" spans="1:9" ht="22.5" x14ac:dyDescent="0.25">
      <c r="A9" s="20" t="s">
        <v>36</v>
      </c>
      <c r="B9" s="113" t="s">
        <v>213</v>
      </c>
      <c r="C9" s="113" t="s">
        <v>194</v>
      </c>
      <c r="D9" s="113" t="s">
        <v>214</v>
      </c>
      <c r="E9" s="156" t="s">
        <v>211</v>
      </c>
      <c r="F9" s="157" t="s">
        <v>212</v>
      </c>
    </row>
    <row r="10" spans="1:9" x14ac:dyDescent="0.25">
      <c r="A10" s="20"/>
      <c r="B10" s="140">
        <v>1</v>
      </c>
      <c r="C10" s="140">
        <v>2</v>
      </c>
      <c r="D10" s="140">
        <v>3</v>
      </c>
      <c r="E10" s="146">
        <v>4</v>
      </c>
      <c r="F10" s="147">
        <v>5</v>
      </c>
    </row>
    <row r="11" spans="1:9" ht="15.75" customHeight="1" x14ac:dyDescent="0.25">
      <c r="A11" s="10" t="s">
        <v>11</v>
      </c>
      <c r="B11" s="104">
        <v>912549.15</v>
      </c>
      <c r="C11" s="104">
        <v>2245426</v>
      </c>
      <c r="D11" s="104">
        <v>1250463.32</v>
      </c>
      <c r="E11" s="104">
        <f>SUM(D11/C11)*100</f>
        <v>55.689357832322237</v>
      </c>
      <c r="F11" s="150">
        <f>SUM(D11/B11)*100</f>
        <v>137.02969533202679</v>
      </c>
    </row>
    <row r="12" spans="1:9" ht="15.75" customHeight="1" x14ac:dyDescent="0.25">
      <c r="A12" s="10" t="s">
        <v>191</v>
      </c>
      <c r="B12" s="68">
        <v>912549.15</v>
      </c>
      <c r="C12" s="68">
        <f>SUM(C13+C14)</f>
        <v>2245426</v>
      </c>
      <c r="D12" s="68">
        <f>SUM(D13+D14)</f>
        <v>1250463.3199999998</v>
      </c>
      <c r="E12" s="104">
        <f t="shared" ref="E12:E14" si="0">SUM(D12/C12)*100</f>
        <v>55.68935783232223</v>
      </c>
      <c r="F12" s="150">
        <f t="shared" ref="F12:F14" si="1">SUM(D12/B12)*100</f>
        <v>137.02969533202676</v>
      </c>
    </row>
    <row r="13" spans="1:9" x14ac:dyDescent="0.25">
      <c r="A13" s="17" t="s">
        <v>192</v>
      </c>
      <c r="B13" s="68">
        <v>908121.79</v>
      </c>
      <c r="C13" s="68">
        <v>2173721</v>
      </c>
      <c r="D13" s="68">
        <v>1216633.6399999999</v>
      </c>
      <c r="E13" s="104">
        <f t="shared" si="0"/>
        <v>55.97009183791296</v>
      </c>
      <c r="F13" s="150">
        <f t="shared" si="1"/>
        <v>133.97251925867783</v>
      </c>
    </row>
    <row r="14" spans="1:9" x14ac:dyDescent="0.25">
      <c r="A14" s="16" t="s">
        <v>193</v>
      </c>
      <c r="B14" s="104">
        <v>4427.3599999999997</v>
      </c>
      <c r="C14" s="104">
        <v>71705</v>
      </c>
      <c r="D14" s="104">
        <v>33829.68</v>
      </c>
      <c r="E14" s="104">
        <f t="shared" si="0"/>
        <v>47.178969388466633</v>
      </c>
      <c r="F14" s="150">
        <f t="shared" si="1"/>
        <v>764.10501969571044</v>
      </c>
    </row>
    <row r="15" spans="1:9" x14ac:dyDescent="0.25">
      <c r="A15" s="10"/>
      <c r="B15" s="8"/>
      <c r="C15" s="8"/>
      <c r="D15" s="8"/>
      <c r="E15" s="9"/>
      <c r="F15" s="149"/>
    </row>
    <row r="16" spans="1:9" x14ac:dyDescent="0.25">
      <c r="A16" s="18"/>
      <c r="B16" s="8"/>
      <c r="C16" s="8"/>
      <c r="D16" s="8"/>
      <c r="E16" s="9"/>
      <c r="F16" s="149"/>
    </row>
    <row r="18" spans="1:8" ht="15" customHeight="1" x14ac:dyDescent="0.25">
      <c r="A18" s="208" t="s">
        <v>217</v>
      </c>
      <c r="B18" s="209"/>
      <c r="C18" s="209"/>
      <c r="D18" s="209"/>
      <c r="E18" s="209"/>
      <c r="F18" s="209"/>
      <c r="G18" s="209"/>
      <c r="H18" s="209"/>
    </row>
  </sheetData>
  <mergeCells count="5">
    <mergeCell ref="A3:E3"/>
    <mergeCell ref="A5:E5"/>
    <mergeCell ref="A7:E7"/>
    <mergeCell ref="A1:I1"/>
    <mergeCell ref="A18:H18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7"/>
  <sheetViews>
    <sheetView workbookViewId="0">
      <selection activeCell="A17" sqref="A17:H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93" t="s">
        <v>216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18" customHeight="1" x14ac:dyDescent="0.25">
      <c r="A2" s="3"/>
      <c r="B2" s="3"/>
      <c r="C2" s="3"/>
      <c r="D2" s="3"/>
      <c r="E2" s="3"/>
      <c r="F2" s="3"/>
      <c r="G2" s="3"/>
      <c r="H2" s="3"/>
    </row>
    <row r="3" spans="1:10" ht="15.75" customHeight="1" x14ac:dyDescent="0.25">
      <c r="A3" s="193" t="s">
        <v>15</v>
      </c>
      <c r="B3" s="193"/>
      <c r="C3" s="193"/>
      <c r="D3" s="193"/>
      <c r="E3" s="193"/>
      <c r="F3" s="193"/>
      <c r="G3" s="193"/>
      <c r="H3" s="193"/>
    </row>
    <row r="4" spans="1:10" ht="18" x14ac:dyDescent="0.25">
      <c r="A4" s="3"/>
      <c r="B4" s="3"/>
      <c r="C4" s="3"/>
      <c r="D4" s="3"/>
      <c r="E4" s="3"/>
      <c r="F4" s="3"/>
      <c r="G4" s="4"/>
      <c r="H4" s="4"/>
    </row>
    <row r="5" spans="1:10" ht="18" customHeight="1" x14ac:dyDescent="0.25">
      <c r="A5" s="193" t="s">
        <v>43</v>
      </c>
      <c r="B5" s="193"/>
      <c r="C5" s="193"/>
      <c r="D5" s="193"/>
      <c r="E5" s="193"/>
      <c r="F5" s="193"/>
      <c r="G5" s="193"/>
      <c r="H5" s="193"/>
    </row>
    <row r="6" spans="1:10" ht="18" x14ac:dyDescent="0.25">
      <c r="A6" s="3"/>
      <c r="B6" s="3"/>
      <c r="C6" s="3"/>
      <c r="D6" s="3"/>
      <c r="E6" s="3"/>
      <c r="F6" s="3"/>
      <c r="G6" s="4"/>
      <c r="H6" s="4"/>
    </row>
    <row r="7" spans="1:10" ht="22.5" x14ac:dyDescent="0.25">
      <c r="A7" s="20" t="s">
        <v>5</v>
      </c>
      <c r="B7" s="19" t="s">
        <v>6</v>
      </c>
      <c r="C7" s="19" t="s">
        <v>25</v>
      </c>
      <c r="D7" s="113" t="s">
        <v>213</v>
      </c>
      <c r="E7" s="113" t="s">
        <v>194</v>
      </c>
      <c r="F7" s="113" t="s">
        <v>214</v>
      </c>
      <c r="G7" s="156" t="s">
        <v>211</v>
      </c>
      <c r="H7" s="157" t="s">
        <v>212</v>
      </c>
    </row>
    <row r="8" spans="1:10" x14ac:dyDescent="0.25">
      <c r="A8" s="36"/>
      <c r="B8" s="37"/>
      <c r="C8" s="35" t="s">
        <v>45</v>
      </c>
      <c r="D8" s="37"/>
      <c r="E8" s="36"/>
      <c r="F8" s="36"/>
      <c r="G8" s="36"/>
      <c r="H8" s="36"/>
    </row>
    <row r="9" spans="1:10" ht="25.5" x14ac:dyDescent="0.25">
      <c r="A9" s="10">
        <v>8</v>
      </c>
      <c r="B9" s="10"/>
      <c r="C9" s="10" t="s">
        <v>12</v>
      </c>
      <c r="D9" s="7"/>
      <c r="E9" s="8"/>
      <c r="F9" s="8"/>
      <c r="G9" s="8"/>
      <c r="H9" s="8"/>
    </row>
    <row r="10" spans="1:10" x14ac:dyDescent="0.25">
      <c r="A10" s="10"/>
      <c r="B10" s="15">
        <v>84</v>
      </c>
      <c r="C10" s="15" t="s">
        <v>19</v>
      </c>
      <c r="D10" s="7"/>
      <c r="E10" s="8"/>
      <c r="F10" s="8"/>
      <c r="G10" s="8"/>
      <c r="H10" s="8"/>
    </row>
    <row r="11" spans="1:10" x14ac:dyDescent="0.25">
      <c r="A11" s="10"/>
      <c r="B11" s="15"/>
      <c r="C11" s="39"/>
      <c r="D11" s="7"/>
      <c r="E11" s="8"/>
      <c r="F11" s="8"/>
      <c r="G11" s="8"/>
      <c r="H11" s="8"/>
    </row>
    <row r="12" spans="1:10" x14ac:dyDescent="0.25">
      <c r="A12" s="10"/>
      <c r="B12" s="15"/>
      <c r="C12" s="35" t="s">
        <v>48</v>
      </c>
      <c r="D12" s="7"/>
      <c r="E12" s="8"/>
      <c r="F12" s="8"/>
      <c r="G12" s="8"/>
      <c r="H12" s="8"/>
    </row>
    <row r="13" spans="1:10" ht="25.5" x14ac:dyDescent="0.25">
      <c r="A13" s="13">
        <v>5</v>
      </c>
      <c r="B13" s="14"/>
      <c r="C13" s="25" t="s">
        <v>13</v>
      </c>
      <c r="D13" s="7"/>
      <c r="E13" s="8"/>
      <c r="F13" s="8"/>
      <c r="G13" s="8"/>
      <c r="H13" s="8"/>
    </row>
    <row r="14" spans="1:10" ht="25.5" x14ac:dyDescent="0.25">
      <c r="A14" s="15"/>
      <c r="B14" s="15">
        <v>54</v>
      </c>
      <c r="C14" s="26" t="s">
        <v>20</v>
      </c>
      <c r="D14" s="7"/>
      <c r="E14" s="8"/>
      <c r="F14" s="8"/>
      <c r="G14" s="8"/>
      <c r="H14" s="9"/>
    </row>
    <row r="16" spans="1:10" x14ac:dyDescent="0.25">
      <c r="B16" s="199"/>
      <c r="C16" s="199"/>
      <c r="D16" s="199"/>
      <c r="E16" s="199"/>
      <c r="F16" s="199"/>
      <c r="G16" s="199"/>
      <c r="H16" s="199"/>
      <c r="I16" s="199"/>
    </row>
    <row r="17" spans="1:8" x14ac:dyDescent="0.25">
      <c r="A17" s="208" t="s">
        <v>217</v>
      </c>
      <c r="B17" s="209"/>
      <c r="C17" s="209"/>
      <c r="D17" s="209"/>
      <c r="E17" s="209"/>
      <c r="F17" s="209"/>
      <c r="G17" s="209"/>
      <c r="H17" s="209"/>
    </row>
  </sheetData>
  <mergeCells count="5">
    <mergeCell ref="A3:H3"/>
    <mergeCell ref="A5:H5"/>
    <mergeCell ref="A1:J1"/>
    <mergeCell ref="B16:I16"/>
    <mergeCell ref="A17:H17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8"/>
  <sheetViews>
    <sheetView workbookViewId="0">
      <selection activeCell="A18" sqref="A18:H18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93" t="s">
        <v>216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0" ht="18" customHeight="1" x14ac:dyDescent="0.25">
      <c r="A2" s="24"/>
      <c r="B2" s="24"/>
      <c r="C2" s="24"/>
      <c r="D2" s="24"/>
      <c r="E2" s="24"/>
      <c r="F2" s="24"/>
    </row>
    <row r="3" spans="1:10" ht="15.75" customHeight="1" x14ac:dyDescent="0.25">
      <c r="A3" s="193" t="s">
        <v>15</v>
      </c>
      <c r="B3" s="193"/>
      <c r="C3" s="193"/>
      <c r="D3" s="193"/>
      <c r="E3" s="193"/>
      <c r="F3" s="193"/>
    </row>
    <row r="4" spans="1:10" ht="18" x14ac:dyDescent="0.25">
      <c r="A4" s="24"/>
      <c r="B4" s="24"/>
      <c r="C4" s="24"/>
      <c r="D4" s="24"/>
      <c r="E4" s="4"/>
      <c r="F4" s="4"/>
    </row>
    <row r="5" spans="1:10" ht="18" customHeight="1" x14ac:dyDescent="0.25">
      <c r="A5" s="193" t="s">
        <v>44</v>
      </c>
      <c r="B5" s="193"/>
      <c r="C5" s="193"/>
      <c r="D5" s="193"/>
      <c r="E5" s="193"/>
      <c r="F5" s="193"/>
    </row>
    <row r="6" spans="1:10" ht="18" x14ac:dyDescent="0.25">
      <c r="A6" s="24"/>
      <c r="B6" s="24"/>
      <c r="C6" s="24"/>
      <c r="D6" s="24"/>
      <c r="E6" s="4"/>
      <c r="F6" s="4"/>
    </row>
    <row r="7" spans="1:10" ht="22.5" x14ac:dyDescent="0.25">
      <c r="A7" s="19" t="s">
        <v>36</v>
      </c>
      <c r="B7" s="113" t="s">
        <v>213</v>
      </c>
      <c r="C7" s="113" t="s">
        <v>194</v>
      </c>
      <c r="D7" s="113" t="s">
        <v>214</v>
      </c>
      <c r="E7" s="156" t="s">
        <v>211</v>
      </c>
      <c r="F7" s="157" t="s">
        <v>212</v>
      </c>
    </row>
    <row r="8" spans="1:10" x14ac:dyDescent="0.25">
      <c r="A8" s="10" t="s">
        <v>45</v>
      </c>
      <c r="B8" s="7"/>
      <c r="C8" s="8"/>
      <c r="D8" s="8"/>
      <c r="E8" s="8"/>
      <c r="F8" s="8"/>
    </row>
    <row r="9" spans="1:10" ht="25.5" x14ac:dyDescent="0.25">
      <c r="A9" s="10" t="s">
        <v>46</v>
      </c>
      <c r="B9" s="7"/>
      <c r="C9" s="8"/>
      <c r="D9" s="8"/>
      <c r="E9" s="8"/>
      <c r="F9" s="8"/>
    </row>
    <row r="10" spans="1:10" ht="25.5" x14ac:dyDescent="0.25">
      <c r="A10" s="17" t="s">
        <v>47</v>
      </c>
      <c r="B10" s="7"/>
      <c r="C10" s="8"/>
      <c r="D10" s="8"/>
      <c r="E10" s="8"/>
      <c r="F10" s="8"/>
    </row>
    <row r="11" spans="1:10" x14ac:dyDescent="0.25">
      <c r="A11" s="17"/>
      <c r="B11" s="7"/>
      <c r="C11" s="8"/>
      <c r="D11" s="8"/>
      <c r="E11" s="8"/>
      <c r="F11" s="8"/>
    </row>
    <row r="12" spans="1:10" x14ac:dyDescent="0.25">
      <c r="A12" s="10" t="s">
        <v>48</v>
      </c>
      <c r="B12" s="7"/>
      <c r="C12" s="8"/>
      <c r="D12" s="8"/>
      <c r="E12" s="8"/>
      <c r="F12" s="8"/>
    </row>
    <row r="13" spans="1:10" x14ac:dyDescent="0.25">
      <c r="A13" s="25" t="s">
        <v>39</v>
      </c>
      <c r="B13" s="7"/>
      <c r="C13" s="8"/>
      <c r="D13" s="8"/>
      <c r="E13" s="8"/>
      <c r="F13" s="8"/>
    </row>
    <row r="14" spans="1:10" x14ac:dyDescent="0.25">
      <c r="A14" s="12" t="s">
        <v>40</v>
      </c>
      <c r="B14" s="7"/>
      <c r="C14" s="8"/>
      <c r="D14" s="8"/>
      <c r="E14" s="8"/>
      <c r="F14" s="9"/>
    </row>
    <row r="15" spans="1:10" x14ac:dyDescent="0.25">
      <c r="A15" s="25" t="s">
        <v>41</v>
      </c>
      <c r="B15" s="7"/>
      <c r="C15" s="8"/>
      <c r="D15" s="8"/>
      <c r="E15" s="8"/>
      <c r="F15" s="9"/>
    </row>
    <row r="16" spans="1:10" x14ac:dyDescent="0.25">
      <c r="A16" s="12" t="s">
        <v>42</v>
      </c>
      <c r="B16" s="7"/>
      <c r="C16" s="8"/>
      <c r="D16" s="8"/>
      <c r="E16" s="8"/>
      <c r="F16" s="9"/>
    </row>
    <row r="18" spans="1:8" x14ac:dyDescent="0.25">
      <c r="A18" s="208" t="s">
        <v>217</v>
      </c>
      <c r="B18" s="209"/>
      <c r="C18" s="209"/>
      <c r="D18" s="209"/>
      <c r="E18" s="209"/>
      <c r="F18" s="209"/>
      <c r="G18" s="209"/>
      <c r="H18" s="209"/>
    </row>
  </sheetData>
  <mergeCells count="4">
    <mergeCell ref="A3:F3"/>
    <mergeCell ref="A5:F5"/>
    <mergeCell ref="A1:J1"/>
    <mergeCell ref="A18:H18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04"/>
  <sheetViews>
    <sheetView tabSelected="1" topLeftCell="A181" zoomScale="120" zoomScaleNormal="120" workbookViewId="0">
      <selection activeCell="K7" sqref="K7"/>
    </sheetView>
  </sheetViews>
  <sheetFormatPr defaultRowHeight="15" x14ac:dyDescent="0.25"/>
  <cols>
    <col min="1" max="1" width="7.42578125" bestFit="1" customWidth="1"/>
    <col min="2" max="2" width="8.42578125" customWidth="1"/>
    <col min="3" max="3" width="3.85546875" customWidth="1"/>
    <col min="4" max="4" width="30" customWidth="1"/>
    <col min="5" max="5" width="15.7109375" customWidth="1"/>
    <col min="6" max="7" width="15.7109375" style="85" customWidth="1"/>
    <col min="8" max="8" width="8.85546875" style="144" customWidth="1"/>
    <col min="9" max="9" width="8.42578125" style="145" customWidth="1"/>
  </cols>
  <sheetData>
    <row r="1" spans="1:9" ht="56.25" customHeight="1" x14ac:dyDescent="0.25">
      <c r="A1" s="193" t="s">
        <v>216</v>
      </c>
      <c r="B1" s="193"/>
      <c r="C1" s="193"/>
      <c r="D1" s="193"/>
      <c r="E1" s="193"/>
      <c r="F1" s="193"/>
      <c r="G1" s="193"/>
      <c r="H1" s="193"/>
    </row>
    <row r="2" spans="1:9" ht="27.75" customHeight="1" x14ac:dyDescent="0.25">
      <c r="A2" s="213" t="s">
        <v>14</v>
      </c>
      <c r="B2" s="213"/>
      <c r="C2" s="213"/>
      <c r="D2" s="213"/>
      <c r="E2" s="213"/>
      <c r="F2" s="213"/>
      <c r="G2" s="213"/>
    </row>
    <row r="3" spans="1:9" ht="18" x14ac:dyDescent="0.25">
      <c r="A3" s="55"/>
      <c r="B3" s="55"/>
      <c r="C3" s="55"/>
      <c r="D3" s="55"/>
      <c r="E3" s="55"/>
      <c r="F3" s="101"/>
      <c r="G3" s="101"/>
    </row>
    <row r="4" spans="1:9" ht="33.75" x14ac:dyDescent="0.25">
      <c r="A4" s="220" t="s">
        <v>16</v>
      </c>
      <c r="B4" s="221"/>
      <c r="C4" s="222"/>
      <c r="D4" s="139" t="s">
        <v>17</v>
      </c>
      <c r="E4" s="112" t="s">
        <v>200</v>
      </c>
      <c r="F4" s="113" t="s">
        <v>194</v>
      </c>
      <c r="G4" s="113" t="s">
        <v>201</v>
      </c>
      <c r="H4" s="156" t="s">
        <v>211</v>
      </c>
      <c r="I4" s="157" t="s">
        <v>212</v>
      </c>
    </row>
    <row r="5" spans="1:9" x14ac:dyDescent="0.25">
      <c r="A5" s="134"/>
      <c r="B5" s="135"/>
      <c r="C5" s="136"/>
      <c r="D5" s="139"/>
      <c r="E5" s="140">
        <v>1</v>
      </c>
      <c r="F5" s="140">
        <v>2</v>
      </c>
      <c r="G5" s="140">
        <v>3</v>
      </c>
      <c r="H5" s="146">
        <v>4</v>
      </c>
      <c r="I5" s="147">
        <v>5</v>
      </c>
    </row>
    <row r="6" spans="1:9" x14ac:dyDescent="0.25">
      <c r="A6" s="223" t="s">
        <v>58</v>
      </c>
      <c r="B6" s="224"/>
      <c r="C6" s="225"/>
      <c r="D6" s="56" t="s">
        <v>59</v>
      </c>
      <c r="E6" s="7"/>
      <c r="F6" s="7"/>
      <c r="G6" s="7"/>
      <c r="H6" s="158"/>
      <c r="I6" s="159"/>
    </row>
    <row r="7" spans="1:9" ht="22.5" customHeight="1" x14ac:dyDescent="0.25">
      <c r="A7" s="223" t="s">
        <v>198</v>
      </c>
      <c r="B7" s="224"/>
      <c r="C7" s="225"/>
      <c r="D7" s="56" t="s">
        <v>60</v>
      </c>
      <c r="E7" s="7"/>
      <c r="F7" s="7"/>
      <c r="G7" s="7"/>
      <c r="H7" s="158"/>
      <c r="I7" s="159"/>
    </row>
    <row r="8" spans="1:9" ht="24.75" customHeight="1" x14ac:dyDescent="0.25">
      <c r="A8" s="226" t="s">
        <v>61</v>
      </c>
      <c r="B8" s="227"/>
      <c r="C8" s="228"/>
      <c r="D8" s="57" t="s">
        <v>62</v>
      </c>
      <c r="E8" s="7"/>
      <c r="F8" s="7"/>
      <c r="G8" s="7"/>
      <c r="H8" s="158"/>
      <c r="I8" s="159"/>
    </row>
    <row r="9" spans="1:9" x14ac:dyDescent="0.25">
      <c r="A9" s="223">
        <v>3</v>
      </c>
      <c r="B9" s="224"/>
      <c r="C9" s="225"/>
      <c r="D9" s="56" t="s">
        <v>8</v>
      </c>
      <c r="E9" s="58">
        <f>SUM(E10+E18)</f>
        <v>3894.6200000000003</v>
      </c>
      <c r="F9" s="58">
        <f>SUM(F10+F18)</f>
        <v>64120</v>
      </c>
      <c r="G9" s="58">
        <f>SUM(G10+G18)</f>
        <v>30446.69</v>
      </c>
      <c r="H9" s="159">
        <f>SUM(G9/F9)*100</f>
        <v>47.483920773549592</v>
      </c>
      <c r="I9" s="159">
        <f>SUM(G9/E9)*100</f>
        <v>781.76279072155944</v>
      </c>
    </row>
    <row r="10" spans="1:9" x14ac:dyDescent="0.25">
      <c r="A10" s="217">
        <v>31</v>
      </c>
      <c r="B10" s="218"/>
      <c r="C10" s="219"/>
      <c r="D10" s="56" t="s">
        <v>9</v>
      </c>
      <c r="E10" s="58">
        <f>SUM(E11+E13+E15)</f>
        <v>3807.36</v>
      </c>
      <c r="F10" s="58">
        <f>SUM(F11+F13+F15)</f>
        <v>62950</v>
      </c>
      <c r="G10" s="58">
        <f>SUM(G11+G13+G15)</f>
        <v>30203.919999999998</v>
      </c>
      <c r="H10" s="159">
        <f t="shared" ref="H10:H20" si="0">SUM(G10/F10)*100</f>
        <v>47.980810166799046</v>
      </c>
      <c r="I10" s="159">
        <f t="shared" ref="I10:I20" si="1">SUM(G10/E10)*100</f>
        <v>793.30349638594714</v>
      </c>
    </row>
    <row r="11" spans="1:9" x14ac:dyDescent="0.25">
      <c r="A11" s="59">
        <v>311</v>
      </c>
      <c r="B11" s="60"/>
      <c r="C11" s="61"/>
      <c r="D11" s="62" t="s">
        <v>63</v>
      </c>
      <c r="E11" s="63">
        <f>SUM(E12)</f>
        <v>3268.13</v>
      </c>
      <c r="F11" s="63">
        <v>51030</v>
      </c>
      <c r="G11" s="63">
        <v>24381</v>
      </c>
      <c r="H11" s="159">
        <f t="shared" si="0"/>
        <v>47.777777777777779</v>
      </c>
      <c r="I11" s="159">
        <f t="shared" si="1"/>
        <v>746.02295502320897</v>
      </c>
    </row>
    <row r="12" spans="1:9" x14ac:dyDescent="0.25">
      <c r="A12" s="59">
        <v>3111</v>
      </c>
      <c r="B12" s="60"/>
      <c r="C12" s="61"/>
      <c r="D12" s="62" t="s">
        <v>64</v>
      </c>
      <c r="E12" s="63">
        <v>3268.13</v>
      </c>
      <c r="F12" s="63">
        <v>51030</v>
      </c>
      <c r="G12" s="63">
        <v>24381</v>
      </c>
      <c r="H12" s="159">
        <f t="shared" si="0"/>
        <v>47.777777777777779</v>
      </c>
      <c r="I12" s="159">
        <f t="shared" si="1"/>
        <v>746.02295502320897</v>
      </c>
    </row>
    <row r="13" spans="1:9" x14ac:dyDescent="0.25">
      <c r="A13" s="59">
        <v>312</v>
      </c>
      <c r="B13" s="60"/>
      <c r="C13" s="61"/>
      <c r="D13" s="62" t="s">
        <v>67</v>
      </c>
      <c r="E13" s="63">
        <v>0</v>
      </c>
      <c r="F13" s="63">
        <v>3500</v>
      </c>
      <c r="G13" s="63">
        <v>1800</v>
      </c>
      <c r="H13" s="159">
        <f t="shared" si="0"/>
        <v>51.428571428571423</v>
      </c>
      <c r="I13" s="159">
        <v>0</v>
      </c>
    </row>
    <row r="14" spans="1:9" x14ac:dyDescent="0.25">
      <c r="A14" s="59">
        <v>3121</v>
      </c>
      <c r="B14" s="60"/>
      <c r="C14" s="61"/>
      <c r="D14" s="62" t="s">
        <v>68</v>
      </c>
      <c r="E14" s="63">
        <v>0</v>
      </c>
      <c r="F14" s="63">
        <v>3500</v>
      </c>
      <c r="G14" s="63">
        <v>1800</v>
      </c>
      <c r="H14" s="159">
        <f t="shared" si="0"/>
        <v>51.428571428571423</v>
      </c>
      <c r="I14" s="159">
        <v>0</v>
      </c>
    </row>
    <row r="15" spans="1:9" x14ac:dyDescent="0.25">
      <c r="A15" s="59">
        <v>313</v>
      </c>
      <c r="B15" s="60"/>
      <c r="C15" s="61"/>
      <c r="D15" s="62" t="s">
        <v>69</v>
      </c>
      <c r="E15" s="63">
        <f>SUM(E16:E17)</f>
        <v>539.23</v>
      </c>
      <c r="F15" s="63">
        <v>8420</v>
      </c>
      <c r="G15" s="63">
        <v>4022.92</v>
      </c>
      <c r="H15" s="159">
        <f t="shared" si="0"/>
        <v>47.778147268408553</v>
      </c>
      <c r="I15" s="159">
        <f t="shared" si="1"/>
        <v>746.04899579029359</v>
      </c>
    </row>
    <row r="16" spans="1:9" x14ac:dyDescent="0.25">
      <c r="A16" s="59">
        <v>3131</v>
      </c>
      <c r="B16" s="60"/>
      <c r="C16" s="61"/>
      <c r="D16" s="62" t="s">
        <v>70</v>
      </c>
      <c r="E16" s="63">
        <v>0</v>
      </c>
      <c r="F16" s="63">
        <v>0</v>
      </c>
      <c r="G16" s="63">
        <v>0</v>
      </c>
      <c r="H16" s="159">
        <v>0</v>
      </c>
      <c r="I16" s="159">
        <v>0</v>
      </c>
    </row>
    <row r="17" spans="1:9" ht="25.5" x14ac:dyDescent="0.25">
      <c r="A17" s="59">
        <v>3132</v>
      </c>
      <c r="B17" s="60"/>
      <c r="C17" s="61"/>
      <c r="D17" s="62" t="s">
        <v>71</v>
      </c>
      <c r="E17" s="63">
        <v>539.23</v>
      </c>
      <c r="F17" s="63">
        <v>8420</v>
      </c>
      <c r="G17" s="63">
        <v>4022.92</v>
      </c>
      <c r="H17" s="159">
        <f t="shared" si="0"/>
        <v>47.778147268408553</v>
      </c>
      <c r="I17" s="159">
        <f t="shared" si="1"/>
        <v>746.04899579029359</v>
      </c>
    </row>
    <row r="18" spans="1:9" x14ac:dyDescent="0.25">
      <c r="A18" s="217">
        <v>32</v>
      </c>
      <c r="B18" s="218"/>
      <c r="C18" s="219"/>
      <c r="D18" s="56" t="s">
        <v>18</v>
      </c>
      <c r="E18" s="58">
        <f>SUM(E19)</f>
        <v>87.26</v>
      </c>
      <c r="F18" s="58">
        <f>SUM(F19)</f>
        <v>1170</v>
      </c>
      <c r="G18" s="58">
        <f>SUM(G19)</f>
        <v>242.77</v>
      </c>
      <c r="H18" s="159">
        <f t="shared" si="0"/>
        <v>20.749572649572652</v>
      </c>
      <c r="I18" s="159">
        <f t="shared" si="1"/>
        <v>278.21453128581248</v>
      </c>
    </row>
    <row r="19" spans="1:9" x14ac:dyDescent="0.25">
      <c r="A19" s="59">
        <v>321</v>
      </c>
      <c r="B19" s="60"/>
      <c r="C19" s="61"/>
      <c r="D19" s="62" t="s">
        <v>72</v>
      </c>
      <c r="E19" s="63">
        <v>87.26</v>
      </c>
      <c r="F19" s="63">
        <v>1170</v>
      </c>
      <c r="G19" s="63">
        <v>242.77</v>
      </c>
      <c r="H19" s="159">
        <f t="shared" si="0"/>
        <v>20.749572649572652</v>
      </c>
      <c r="I19" s="159">
        <f t="shared" si="1"/>
        <v>278.21453128581248</v>
      </c>
    </row>
    <row r="20" spans="1:9" x14ac:dyDescent="0.25">
      <c r="A20" s="64"/>
      <c r="B20" s="65"/>
      <c r="C20" s="66"/>
      <c r="D20" s="56" t="s">
        <v>77</v>
      </c>
      <c r="E20" s="58">
        <f>SUM(E10+E18)</f>
        <v>3894.6200000000003</v>
      </c>
      <c r="F20" s="58">
        <f>SUM(F9)</f>
        <v>64120</v>
      </c>
      <c r="G20" s="58">
        <f>SUM(G9)</f>
        <v>30446.69</v>
      </c>
      <c r="H20" s="159">
        <f t="shared" si="0"/>
        <v>47.483920773549592</v>
      </c>
      <c r="I20" s="159">
        <f t="shared" si="1"/>
        <v>781.76279072155944</v>
      </c>
    </row>
    <row r="21" spans="1:9" x14ac:dyDescent="0.25">
      <c r="A21" s="59"/>
      <c r="B21" s="60"/>
      <c r="C21" s="61"/>
      <c r="D21" s="62"/>
      <c r="E21" s="7"/>
      <c r="F21" s="7"/>
      <c r="G21" s="7"/>
      <c r="H21" s="158"/>
      <c r="I21" s="159"/>
    </row>
    <row r="22" spans="1:9" ht="33.75" x14ac:dyDescent="0.25">
      <c r="A22" s="220" t="s">
        <v>16</v>
      </c>
      <c r="B22" s="221"/>
      <c r="C22" s="222"/>
      <c r="D22" s="139" t="s">
        <v>17</v>
      </c>
      <c r="E22" s="112" t="s">
        <v>200</v>
      </c>
      <c r="F22" s="113" t="s">
        <v>194</v>
      </c>
      <c r="G22" s="113" t="s">
        <v>201</v>
      </c>
      <c r="H22" s="156" t="s">
        <v>211</v>
      </c>
      <c r="I22" s="157" t="s">
        <v>212</v>
      </c>
    </row>
    <row r="23" spans="1:9" x14ac:dyDescent="0.25">
      <c r="A23" s="134"/>
      <c r="B23" s="135"/>
      <c r="C23" s="136"/>
      <c r="D23" s="139"/>
      <c r="E23" s="140">
        <v>1</v>
      </c>
      <c r="F23" s="140">
        <v>2</v>
      </c>
      <c r="G23" s="140">
        <v>3</v>
      </c>
      <c r="H23" s="146">
        <v>4</v>
      </c>
      <c r="I23" s="147">
        <v>5</v>
      </c>
    </row>
    <row r="24" spans="1:9" ht="15" customHeight="1" x14ac:dyDescent="0.25">
      <c r="A24" s="223" t="s">
        <v>58</v>
      </c>
      <c r="B24" s="224"/>
      <c r="C24" s="225"/>
      <c r="D24" s="137" t="s">
        <v>59</v>
      </c>
      <c r="E24" s="7"/>
      <c r="F24" s="7"/>
      <c r="G24" s="7"/>
      <c r="H24" s="158"/>
      <c r="I24" s="159"/>
    </row>
    <row r="25" spans="1:9" ht="24.75" customHeight="1" x14ac:dyDescent="0.25">
      <c r="A25" s="223" t="s">
        <v>198</v>
      </c>
      <c r="B25" s="224"/>
      <c r="C25" s="225"/>
      <c r="D25" s="137" t="s">
        <v>179</v>
      </c>
      <c r="E25" s="7"/>
      <c r="F25" s="7"/>
      <c r="G25" s="7"/>
      <c r="H25" s="158"/>
      <c r="I25" s="159"/>
    </row>
    <row r="26" spans="1:9" ht="14.25" customHeight="1" x14ac:dyDescent="0.25">
      <c r="A26" s="226" t="s">
        <v>78</v>
      </c>
      <c r="B26" s="227"/>
      <c r="C26" s="228"/>
      <c r="D26" s="57" t="s">
        <v>79</v>
      </c>
      <c r="E26" s="7"/>
      <c r="F26" s="7"/>
      <c r="G26" s="7"/>
      <c r="H26" s="158"/>
      <c r="I26" s="159"/>
    </row>
    <row r="27" spans="1:9" ht="15" customHeight="1" x14ac:dyDescent="0.25">
      <c r="A27" s="223">
        <v>3</v>
      </c>
      <c r="B27" s="224"/>
      <c r="C27" s="225"/>
      <c r="D27" s="56" t="s">
        <v>8</v>
      </c>
      <c r="E27" s="67">
        <f>SUM(E28+E36)</f>
        <v>532.73</v>
      </c>
      <c r="F27" s="67">
        <f>SUM(F28+F36)</f>
        <v>7585</v>
      </c>
      <c r="G27" s="67">
        <f>SUM(G28+G36)</f>
        <v>3382.99</v>
      </c>
      <c r="H27" s="159">
        <f t="shared" ref="H27:H42" si="2">SUM(G27/F27)*100</f>
        <v>44.60105471324983</v>
      </c>
      <c r="I27" s="159">
        <f t="shared" ref="I27:I42" si="3">SUM(G27/E27)*100</f>
        <v>635.0290015580124</v>
      </c>
    </row>
    <row r="28" spans="1:9" x14ac:dyDescent="0.25">
      <c r="A28" s="217">
        <v>31</v>
      </c>
      <c r="B28" s="218"/>
      <c r="C28" s="219"/>
      <c r="D28" s="56" t="s">
        <v>9</v>
      </c>
      <c r="E28" s="67">
        <f>SUM(E29+E31+E33)</f>
        <v>523.04</v>
      </c>
      <c r="F28" s="67">
        <f>SUM(F29+F31+F33)</f>
        <v>7455</v>
      </c>
      <c r="G28" s="67">
        <f>SUM(G29+G31+G33)</f>
        <v>3356</v>
      </c>
      <c r="H28" s="159">
        <f t="shared" si="2"/>
        <v>45.016767270288398</v>
      </c>
      <c r="I28" s="159">
        <f t="shared" si="3"/>
        <v>641.63352707249931</v>
      </c>
    </row>
    <row r="29" spans="1:9" x14ac:dyDescent="0.25">
      <c r="A29" s="59">
        <v>311</v>
      </c>
      <c r="B29" s="60"/>
      <c r="C29" s="61"/>
      <c r="D29" s="62" t="s">
        <v>63</v>
      </c>
      <c r="E29" s="68">
        <v>363.12</v>
      </c>
      <c r="F29" s="68">
        <v>5670</v>
      </c>
      <c r="G29" s="68">
        <v>2709</v>
      </c>
      <c r="H29" s="159">
        <f t="shared" si="2"/>
        <v>47.777777777777779</v>
      </c>
      <c r="I29" s="159">
        <f t="shared" si="3"/>
        <v>746.03436880370123</v>
      </c>
    </row>
    <row r="30" spans="1:9" ht="15" customHeight="1" x14ac:dyDescent="0.25">
      <c r="A30" s="59">
        <v>3111</v>
      </c>
      <c r="B30" s="60"/>
      <c r="C30" s="61"/>
      <c r="D30" s="62" t="s">
        <v>64</v>
      </c>
      <c r="E30" s="68">
        <v>363.12</v>
      </c>
      <c r="F30" s="68">
        <v>5670</v>
      </c>
      <c r="G30" s="68">
        <v>2709</v>
      </c>
      <c r="H30" s="159">
        <f t="shared" si="2"/>
        <v>47.777777777777779</v>
      </c>
      <c r="I30" s="159">
        <f t="shared" si="3"/>
        <v>746.03436880370123</v>
      </c>
    </row>
    <row r="31" spans="1:9" x14ac:dyDescent="0.25">
      <c r="A31" s="59">
        <v>312</v>
      </c>
      <c r="B31" s="60"/>
      <c r="C31" s="61"/>
      <c r="D31" s="62" t="s">
        <v>67</v>
      </c>
      <c r="E31" s="68">
        <v>100</v>
      </c>
      <c r="F31" s="68">
        <v>850</v>
      </c>
      <c r="G31" s="68">
        <v>200</v>
      </c>
      <c r="H31" s="159">
        <f t="shared" si="2"/>
        <v>23.52941176470588</v>
      </c>
      <c r="I31" s="159">
        <f t="shared" si="3"/>
        <v>200</v>
      </c>
    </row>
    <row r="32" spans="1:9" x14ac:dyDescent="0.25">
      <c r="A32" s="59">
        <v>3121</v>
      </c>
      <c r="B32" s="60"/>
      <c r="C32" s="61"/>
      <c r="D32" s="62" t="s">
        <v>68</v>
      </c>
      <c r="E32" s="68">
        <v>100</v>
      </c>
      <c r="F32" s="68">
        <v>850</v>
      </c>
      <c r="G32" s="68">
        <v>200</v>
      </c>
      <c r="H32" s="159">
        <f t="shared" si="2"/>
        <v>23.52941176470588</v>
      </c>
      <c r="I32" s="159">
        <f t="shared" si="3"/>
        <v>200</v>
      </c>
    </row>
    <row r="33" spans="1:9" x14ac:dyDescent="0.25">
      <c r="A33" s="59">
        <v>313</v>
      </c>
      <c r="B33" s="60"/>
      <c r="C33" s="61"/>
      <c r="D33" s="62" t="s">
        <v>69</v>
      </c>
      <c r="E33" s="68">
        <v>59.92</v>
      </c>
      <c r="F33" s="68">
        <v>935</v>
      </c>
      <c r="G33" s="68">
        <v>447</v>
      </c>
      <c r="H33" s="159">
        <f t="shared" si="2"/>
        <v>47.807486631016047</v>
      </c>
      <c r="I33" s="159">
        <f t="shared" si="3"/>
        <v>745.99465954606137</v>
      </c>
    </row>
    <row r="34" spans="1:9" x14ac:dyDescent="0.25">
      <c r="A34" s="59">
        <v>3131</v>
      </c>
      <c r="B34" s="60"/>
      <c r="C34" s="61"/>
      <c r="D34" s="62" t="s">
        <v>70</v>
      </c>
      <c r="E34" s="68">
        <v>0</v>
      </c>
      <c r="F34" s="68">
        <v>0</v>
      </c>
      <c r="G34" s="68">
        <v>0</v>
      </c>
      <c r="H34" s="159">
        <v>0</v>
      </c>
      <c r="I34" s="159">
        <v>0</v>
      </c>
    </row>
    <row r="35" spans="1:9" ht="25.5" x14ac:dyDescent="0.25">
      <c r="A35" s="59">
        <v>3132</v>
      </c>
      <c r="B35" s="60"/>
      <c r="C35" s="61"/>
      <c r="D35" s="62" t="s">
        <v>71</v>
      </c>
      <c r="E35" s="68">
        <v>59.92</v>
      </c>
      <c r="F35" s="68">
        <v>935</v>
      </c>
      <c r="G35" s="68">
        <v>447</v>
      </c>
      <c r="H35" s="159">
        <f t="shared" si="2"/>
        <v>47.807486631016047</v>
      </c>
      <c r="I35" s="159">
        <f t="shared" si="3"/>
        <v>745.99465954606137</v>
      </c>
    </row>
    <row r="36" spans="1:9" x14ac:dyDescent="0.25">
      <c r="A36" s="217">
        <v>32</v>
      </c>
      <c r="B36" s="218"/>
      <c r="C36" s="219"/>
      <c r="D36" s="56" t="s">
        <v>18</v>
      </c>
      <c r="E36" s="67">
        <v>9.69</v>
      </c>
      <c r="F36" s="67">
        <v>130</v>
      </c>
      <c r="G36" s="67">
        <v>26.99</v>
      </c>
      <c r="H36" s="159">
        <f t="shared" si="2"/>
        <v>20.761538461538461</v>
      </c>
      <c r="I36" s="159">
        <f t="shared" si="3"/>
        <v>278.53457172342621</v>
      </c>
    </row>
    <row r="37" spans="1:9" x14ac:dyDescent="0.25">
      <c r="A37" s="59">
        <v>321</v>
      </c>
      <c r="B37" s="60"/>
      <c r="C37" s="61"/>
      <c r="D37" s="62" t="s">
        <v>72</v>
      </c>
      <c r="E37" s="68">
        <v>9.69</v>
      </c>
      <c r="F37" s="68">
        <v>130</v>
      </c>
      <c r="G37" s="68">
        <v>26.99</v>
      </c>
      <c r="H37" s="159">
        <f t="shared" si="2"/>
        <v>20.761538461538461</v>
      </c>
      <c r="I37" s="159">
        <f t="shared" si="3"/>
        <v>278.53457172342621</v>
      </c>
    </row>
    <row r="38" spans="1:9" x14ac:dyDescent="0.25">
      <c r="A38" s="59">
        <v>3211</v>
      </c>
      <c r="B38" s="60"/>
      <c r="C38" s="61"/>
      <c r="D38" s="62" t="s">
        <v>73</v>
      </c>
      <c r="E38" s="68">
        <v>0</v>
      </c>
      <c r="F38" s="68">
        <v>0</v>
      </c>
      <c r="G38" s="68">
        <v>0</v>
      </c>
      <c r="H38" s="159">
        <v>0</v>
      </c>
      <c r="I38" s="159">
        <v>0</v>
      </c>
    </row>
    <row r="39" spans="1:9" ht="25.5" x14ac:dyDescent="0.25">
      <c r="A39" s="59">
        <v>3212</v>
      </c>
      <c r="B39" s="60"/>
      <c r="C39" s="61"/>
      <c r="D39" s="62" t="s">
        <v>74</v>
      </c>
      <c r="E39" s="68">
        <v>9.69</v>
      </c>
      <c r="F39" s="68">
        <v>130</v>
      </c>
      <c r="G39" s="68">
        <v>26.99</v>
      </c>
      <c r="H39" s="159">
        <f t="shared" si="2"/>
        <v>20.761538461538461</v>
      </c>
      <c r="I39" s="159">
        <f t="shared" si="3"/>
        <v>278.53457172342621</v>
      </c>
    </row>
    <row r="40" spans="1:9" x14ac:dyDescent="0.25">
      <c r="A40" s="59">
        <v>3213</v>
      </c>
      <c r="B40" s="60"/>
      <c r="C40" s="61"/>
      <c r="D40" s="62" t="s">
        <v>75</v>
      </c>
      <c r="E40" s="68">
        <v>0</v>
      </c>
      <c r="F40" s="68">
        <v>0</v>
      </c>
      <c r="G40" s="68">
        <v>0</v>
      </c>
      <c r="H40" s="159">
        <v>0</v>
      </c>
      <c r="I40" s="159">
        <v>0</v>
      </c>
    </row>
    <row r="41" spans="1:9" ht="25.5" x14ac:dyDescent="0.25">
      <c r="A41" s="59">
        <v>3214</v>
      </c>
      <c r="B41" s="60"/>
      <c r="C41" s="61"/>
      <c r="D41" s="62" t="s">
        <v>76</v>
      </c>
      <c r="E41" s="68">
        <v>0</v>
      </c>
      <c r="F41" s="68">
        <v>0</v>
      </c>
      <c r="G41" s="68">
        <v>0</v>
      </c>
      <c r="H41" s="159">
        <v>0</v>
      </c>
      <c r="I41" s="159">
        <v>0</v>
      </c>
    </row>
    <row r="42" spans="1:9" x14ac:dyDescent="0.25">
      <c r="A42" s="59"/>
      <c r="B42" s="65"/>
      <c r="C42" s="66"/>
      <c r="D42" s="56" t="s">
        <v>77</v>
      </c>
      <c r="E42" s="67">
        <f>SUM(E28+E36)</f>
        <v>532.73</v>
      </c>
      <c r="F42" s="67">
        <f>SUM(F28+F36)</f>
        <v>7585</v>
      </c>
      <c r="G42" s="67">
        <f>SUM(G28+G36)</f>
        <v>3382.99</v>
      </c>
      <c r="H42" s="159">
        <f t="shared" si="2"/>
        <v>44.60105471324983</v>
      </c>
      <c r="I42" s="159">
        <f t="shared" si="3"/>
        <v>635.0290015580124</v>
      </c>
    </row>
    <row r="43" spans="1:9" x14ac:dyDescent="0.25">
      <c r="A43" s="59"/>
      <c r="B43" s="60"/>
      <c r="C43" s="61"/>
      <c r="D43" s="62"/>
      <c r="E43" s="68"/>
      <c r="F43" s="68"/>
      <c r="G43" s="68"/>
      <c r="H43" s="158"/>
      <c r="I43" s="159"/>
    </row>
    <row r="44" spans="1:9" x14ac:dyDescent="0.25">
      <c r="A44" s="125"/>
      <c r="B44" s="126"/>
      <c r="C44" s="127"/>
      <c r="D44" s="128"/>
      <c r="E44" s="67"/>
      <c r="F44" s="67"/>
      <c r="G44" s="67"/>
      <c r="H44" s="158"/>
      <c r="I44" s="159"/>
    </row>
    <row r="45" spans="1:9" ht="33.75" x14ac:dyDescent="0.25">
      <c r="A45" s="220" t="s">
        <v>16</v>
      </c>
      <c r="B45" s="221"/>
      <c r="C45" s="222"/>
      <c r="D45" s="139" t="s">
        <v>17</v>
      </c>
      <c r="E45" s="112" t="s">
        <v>200</v>
      </c>
      <c r="F45" s="113" t="s">
        <v>194</v>
      </c>
      <c r="G45" s="113" t="s">
        <v>201</v>
      </c>
      <c r="H45" s="156" t="s">
        <v>211</v>
      </c>
      <c r="I45" s="157" t="s">
        <v>212</v>
      </c>
    </row>
    <row r="46" spans="1:9" x14ac:dyDescent="0.25">
      <c r="A46" s="134"/>
      <c r="B46" s="135"/>
      <c r="C46" s="136"/>
      <c r="D46" s="139"/>
      <c r="E46" s="140">
        <v>1</v>
      </c>
      <c r="F46" s="140">
        <v>2</v>
      </c>
      <c r="G46" s="140">
        <v>3</v>
      </c>
      <c r="H46" s="146">
        <v>4</v>
      </c>
      <c r="I46" s="147">
        <v>5</v>
      </c>
    </row>
    <row r="47" spans="1:9" ht="15" customHeight="1" x14ac:dyDescent="0.25">
      <c r="A47" s="223" t="s">
        <v>58</v>
      </c>
      <c r="B47" s="224"/>
      <c r="C47" s="225"/>
      <c r="D47" s="137" t="s">
        <v>59</v>
      </c>
      <c r="E47" s="7"/>
      <c r="F47" s="7"/>
      <c r="G47" s="7"/>
      <c r="H47" s="158"/>
      <c r="I47" s="159"/>
    </row>
    <row r="48" spans="1:9" x14ac:dyDescent="0.25">
      <c r="A48" s="223" t="s">
        <v>197</v>
      </c>
      <c r="B48" s="224"/>
      <c r="C48" s="225"/>
      <c r="D48" s="128" t="s">
        <v>195</v>
      </c>
      <c r="E48" s="7"/>
      <c r="F48" s="7"/>
      <c r="G48" s="7"/>
      <c r="H48" s="158"/>
      <c r="I48" s="159"/>
    </row>
    <row r="49" spans="1:9" ht="24.75" customHeight="1" x14ac:dyDescent="0.25">
      <c r="A49" s="226" t="s">
        <v>80</v>
      </c>
      <c r="B49" s="227"/>
      <c r="C49" s="228"/>
      <c r="D49" s="129" t="s">
        <v>81</v>
      </c>
      <c r="E49" s="7"/>
      <c r="F49" s="7"/>
      <c r="G49" s="7"/>
      <c r="H49" s="158"/>
      <c r="I49" s="159"/>
    </row>
    <row r="50" spans="1:9" x14ac:dyDescent="0.25">
      <c r="A50" s="223">
        <v>3</v>
      </c>
      <c r="B50" s="224"/>
      <c r="C50" s="225"/>
      <c r="D50" s="128" t="s">
        <v>8</v>
      </c>
      <c r="E50" s="67">
        <v>532</v>
      </c>
      <c r="F50" s="67">
        <v>1120</v>
      </c>
      <c r="G50" s="67">
        <v>532</v>
      </c>
      <c r="H50" s="159">
        <f t="shared" ref="H50:H58" si="4">SUM(G50/F50)*100</f>
        <v>47.5</v>
      </c>
      <c r="I50" s="159">
        <f t="shared" ref="I50:I58" si="5">SUM(G50/E50)*100</f>
        <v>100</v>
      </c>
    </row>
    <row r="51" spans="1:9" x14ac:dyDescent="0.25">
      <c r="A51" s="217">
        <v>31</v>
      </c>
      <c r="B51" s="218"/>
      <c r="C51" s="219"/>
      <c r="D51" s="128" t="s">
        <v>9</v>
      </c>
      <c r="E51" s="67">
        <v>532</v>
      </c>
      <c r="F51" s="67">
        <v>1120</v>
      </c>
      <c r="G51" s="67">
        <v>532</v>
      </c>
      <c r="H51" s="159">
        <f t="shared" si="4"/>
        <v>47.5</v>
      </c>
      <c r="I51" s="159">
        <f t="shared" si="5"/>
        <v>100</v>
      </c>
    </row>
    <row r="52" spans="1:9" x14ac:dyDescent="0.25">
      <c r="A52" s="59">
        <v>311</v>
      </c>
      <c r="B52" s="60"/>
      <c r="C52" s="61"/>
      <c r="D52" s="62" t="s">
        <v>63</v>
      </c>
      <c r="E52" s="68"/>
      <c r="F52" s="68"/>
      <c r="G52" s="68"/>
      <c r="H52" s="159"/>
      <c r="I52" s="159"/>
    </row>
    <row r="53" spans="1:9" x14ac:dyDescent="0.25">
      <c r="A53" s="59">
        <v>312</v>
      </c>
      <c r="B53" s="60"/>
      <c r="C53" s="61"/>
      <c r="D53" s="62" t="s">
        <v>67</v>
      </c>
      <c r="E53" s="68">
        <v>532</v>
      </c>
      <c r="F53" s="68">
        <v>1120</v>
      </c>
      <c r="G53" s="68">
        <v>532</v>
      </c>
      <c r="H53" s="159">
        <f t="shared" si="4"/>
        <v>47.5</v>
      </c>
      <c r="I53" s="159">
        <f t="shared" si="5"/>
        <v>100</v>
      </c>
    </row>
    <row r="54" spans="1:9" x14ac:dyDescent="0.25">
      <c r="A54" s="59">
        <v>3121</v>
      </c>
      <c r="B54" s="60"/>
      <c r="C54" s="61"/>
      <c r="D54" s="62" t="s">
        <v>68</v>
      </c>
      <c r="E54" s="68">
        <v>532</v>
      </c>
      <c r="F54" s="68">
        <v>1120</v>
      </c>
      <c r="G54" s="68">
        <v>532</v>
      </c>
      <c r="H54" s="159">
        <f t="shared" si="4"/>
        <v>47.5</v>
      </c>
      <c r="I54" s="159">
        <f t="shared" si="5"/>
        <v>100</v>
      </c>
    </row>
    <row r="55" spans="1:9" x14ac:dyDescent="0.25">
      <c r="A55" s="59">
        <v>313</v>
      </c>
      <c r="B55" s="60"/>
      <c r="C55" s="61"/>
      <c r="D55" s="62" t="s">
        <v>69</v>
      </c>
      <c r="E55" s="68"/>
      <c r="F55" s="68"/>
      <c r="G55" s="68"/>
      <c r="H55" s="159"/>
      <c r="I55" s="159"/>
    </row>
    <row r="56" spans="1:9" x14ac:dyDescent="0.25">
      <c r="A56" s="59">
        <v>3131</v>
      </c>
      <c r="B56" s="60"/>
      <c r="C56" s="61"/>
      <c r="D56" s="62" t="s">
        <v>70</v>
      </c>
      <c r="E56" s="68">
        <v>0</v>
      </c>
      <c r="F56" s="68">
        <v>0</v>
      </c>
      <c r="G56" s="68">
        <v>0</v>
      </c>
      <c r="H56" s="159">
        <v>0</v>
      </c>
      <c r="I56" s="159"/>
    </row>
    <row r="57" spans="1:9" ht="25.5" x14ac:dyDescent="0.25">
      <c r="A57" s="59">
        <v>3132</v>
      </c>
      <c r="B57" s="60"/>
      <c r="C57" s="61"/>
      <c r="D57" s="62" t="s">
        <v>71</v>
      </c>
      <c r="E57" s="68">
        <v>0</v>
      </c>
      <c r="F57" s="68">
        <v>0</v>
      </c>
      <c r="G57" s="68">
        <v>0</v>
      </c>
      <c r="H57" s="159">
        <v>0</v>
      </c>
      <c r="I57" s="159"/>
    </row>
    <row r="58" spans="1:9" x14ac:dyDescent="0.25">
      <c r="A58" s="125"/>
      <c r="B58" s="126"/>
      <c r="C58" s="127"/>
      <c r="D58" s="128" t="s">
        <v>77</v>
      </c>
      <c r="E58" s="67">
        <v>532</v>
      </c>
      <c r="F58" s="67">
        <v>1120</v>
      </c>
      <c r="G58" s="67">
        <v>532</v>
      </c>
      <c r="H58" s="159">
        <f t="shared" si="4"/>
        <v>47.5</v>
      </c>
      <c r="I58" s="159">
        <f t="shared" si="5"/>
        <v>100</v>
      </c>
    </row>
    <row r="59" spans="1:9" x14ac:dyDescent="0.25">
      <c r="A59" s="59"/>
      <c r="B59" s="60"/>
      <c r="C59" s="61"/>
      <c r="D59" s="62"/>
      <c r="E59" s="7"/>
      <c r="F59" s="7"/>
      <c r="G59" s="7"/>
      <c r="H59" s="158"/>
      <c r="I59" s="159"/>
    </row>
    <row r="60" spans="1:9" x14ac:dyDescent="0.25">
      <c r="A60" s="59"/>
      <c r="B60" s="60"/>
      <c r="C60" s="61"/>
      <c r="D60" s="62"/>
      <c r="E60" s="7"/>
      <c r="F60" s="7"/>
      <c r="G60" s="7"/>
      <c r="H60" s="158"/>
      <c r="I60" s="159"/>
    </row>
    <row r="61" spans="1:9" ht="33.75" x14ac:dyDescent="0.25">
      <c r="A61" s="220" t="s">
        <v>16</v>
      </c>
      <c r="B61" s="221"/>
      <c r="C61" s="222"/>
      <c r="D61" s="139" t="s">
        <v>17</v>
      </c>
      <c r="E61" s="112" t="s">
        <v>200</v>
      </c>
      <c r="F61" s="113" t="s">
        <v>194</v>
      </c>
      <c r="G61" s="113" t="s">
        <v>201</v>
      </c>
      <c r="H61" s="156" t="s">
        <v>211</v>
      </c>
      <c r="I61" s="157" t="s">
        <v>212</v>
      </c>
    </row>
    <row r="62" spans="1:9" x14ac:dyDescent="0.25">
      <c r="A62" s="134"/>
      <c r="B62" s="135"/>
      <c r="C62" s="136"/>
      <c r="D62" s="139"/>
      <c r="E62" s="140">
        <v>1</v>
      </c>
      <c r="F62" s="140">
        <v>2</v>
      </c>
      <c r="G62" s="140">
        <v>3</v>
      </c>
      <c r="H62" s="146">
        <v>4</v>
      </c>
      <c r="I62" s="147">
        <v>5</v>
      </c>
    </row>
    <row r="63" spans="1:9" x14ac:dyDescent="0.25">
      <c r="A63" s="223" t="s">
        <v>58</v>
      </c>
      <c r="B63" s="224"/>
      <c r="C63" s="225"/>
      <c r="D63" s="56" t="s">
        <v>59</v>
      </c>
      <c r="E63" s="7"/>
      <c r="F63" s="7"/>
      <c r="G63" s="7"/>
      <c r="H63" s="158"/>
      <c r="I63" s="159"/>
    </row>
    <row r="64" spans="1:9" x14ac:dyDescent="0.25">
      <c r="A64" s="223" t="s">
        <v>95</v>
      </c>
      <c r="B64" s="224"/>
      <c r="C64" s="225"/>
      <c r="D64" s="56" t="s">
        <v>96</v>
      </c>
      <c r="E64" s="7"/>
      <c r="F64" s="7"/>
      <c r="G64" s="7"/>
      <c r="H64" s="158"/>
      <c r="I64" s="159"/>
    </row>
    <row r="65" spans="1:9" ht="38.25" x14ac:dyDescent="0.25">
      <c r="A65" s="226" t="s">
        <v>97</v>
      </c>
      <c r="B65" s="227"/>
      <c r="C65" s="228"/>
      <c r="D65" s="57" t="s">
        <v>196</v>
      </c>
      <c r="E65" s="7"/>
      <c r="F65" s="7"/>
      <c r="G65" s="7"/>
      <c r="H65" s="158"/>
      <c r="I65" s="159"/>
    </row>
    <row r="66" spans="1:9" x14ac:dyDescent="0.25">
      <c r="A66" s="223">
        <v>3</v>
      </c>
      <c r="B66" s="224"/>
      <c r="C66" s="225"/>
      <c r="D66" s="56" t="s">
        <v>8</v>
      </c>
      <c r="E66" s="58">
        <f>SUM(E67+E78+E102+E106)</f>
        <v>861620.12000000011</v>
      </c>
      <c r="F66" s="58">
        <f>SUM(F67+F78+F106)</f>
        <v>2046260</v>
      </c>
      <c r="G66" s="58">
        <f>SUM(G67+G78+G106)</f>
        <v>1151660.8099999998</v>
      </c>
      <c r="H66" s="159">
        <f>SUM(G66/F66)*100</f>
        <v>56.281255070225669</v>
      </c>
      <c r="I66" s="159">
        <f t="shared" ref="I66:I122" si="6">SUM(G66/E66)*100</f>
        <v>133.66224665227173</v>
      </c>
    </row>
    <row r="67" spans="1:9" x14ac:dyDescent="0.25">
      <c r="A67" s="217">
        <v>31</v>
      </c>
      <c r="B67" s="218"/>
      <c r="C67" s="219"/>
      <c r="D67" s="56" t="s">
        <v>9</v>
      </c>
      <c r="E67" s="58">
        <f>SUM(E68+E72+E74)</f>
        <v>771543.10000000009</v>
      </c>
      <c r="F67" s="58">
        <f>SUM(F68+F72+F74)</f>
        <v>1853180</v>
      </c>
      <c r="G67" s="58">
        <f>SUM(G68+G72+G74)</f>
        <v>1032375.85</v>
      </c>
      <c r="H67" s="159">
        <f t="shared" ref="H67:H122" si="7">SUM(G67/F67)*100</f>
        <v>55.708341877205669</v>
      </c>
      <c r="I67" s="159">
        <f t="shared" si="6"/>
        <v>133.80663374476421</v>
      </c>
    </row>
    <row r="68" spans="1:9" x14ac:dyDescent="0.25">
      <c r="A68" s="59">
        <v>311</v>
      </c>
      <c r="B68" s="60"/>
      <c r="C68" s="61"/>
      <c r="D68" s="62" t="s">
        <v>63</v>
      </c>
      <c r="E68" s="63">
        <f>SUM(E69:E71)</f>
        <v>639997.43000000005</v>
      </c>
      <c r="F68" s="63">
        <f>SUM(F69:F71)</f>
        <v>1544000</v>
      </c>
      <c r="G68" s="63">
        <f>SUM(G69:G71)</f>
        <v>859426.54</v>
      </c>
      <c r="H68" s="159">
        <f t="shared" si="7"/>
        <v>55.66234067357513</v>
      </c>
      <c r="I68" s="159">
        <f t="shared" si="6"/>
        <v>134.28593611696223</v>
      </c>
    </row>
    <row r="69" spans="1:9" x14ac:dyDescent="0.25">
      <c r="A69" s="59">
        <v>3111</v>
      </c>
      <c r="B69" s="60"/>
      <c r="C69" s="61"/>
      <c r="D69" s="62" t="s">
        <v>64</v>
      </c>
      <c r="E69" s="63">
        <v>610872.13</v>
      </c>
      <c r="F69" s="63">
        <v>1492000</v>
      </c>
      <c r="G69" s="63">
        <v>828460.48</v>
      </c>
      <c r="H69" s="159">
        <f t="shared" si="7"/>
        <v>55.526841823056294</v>
      </c>
      <c r="I69" s="159">
        <f t="shared" si="6"/>
        <v>135.61929564539145</v>
      </c>
    </row>
    <row r="70" spans="1:9" x14ac:dyDescent="0.25">
      <c r="A70" s="59">
        <v>3113</v>
      </c>
      <c r="B70" s="60"/>
      <c r="C70" s="61"/>
      <c r="D70" s="62" t="s">
        <v>65</v>
      </c>
      <c r="E70" s="63">
        <v>22148.13</v>
      </c>
      <c r="F70" s="63">
        <v>40000</v>
      </c>
      <c r="G70" s="63">
        <v>18174.14</v>
      </c>
      <c r="H70" s="159">
        <f t="shared" si="7"/>
        <v>45.43535</v>
      </c>
      <c r="I70" s="159">
        <f t="shared" si="6"/>
        <v>82.05722108367614</v>
      </c>
    </row>
    <row r="71" spans="1:9" ht="15" customHeight="1" x14ac:dyDescent="0.25">
      <c r="A71" s="59">
        <v>3114</v>
      </c>
      <c r="B71" s="60"/>
      <c r="C71" s="61"/>
      <c r="D71" s="62" t="s">
        <v>66</v>
      </c>
      <c r="E71" s="63">
        <v>6977.17</v>
      </c>
      <c r="F71" s="63">
        <v>12000</v>
      </c>
      <c r="G71" s="63">
        <v>12791.92</v>
      </c>
      <c r="H71" s="159">
        <f t="shared" si="7"/>
        <v>106.59933333333333</v>
      </c>
      <c r="I71" s="159">
        <f t="shared" si="6"/>
        <v>183.33966350253758</v>
      </c>
    </row>
    <row r="72" spans="1:9" ht="25.5" customHeight="1" x14ac:dyDescent="0.25">
      <c r="A72" s="59">
        <v>312</v>
      </c>
      <c r="B72" s="60"/>
      <c r="C72" s="61"/>
      <c r="D72" s="62" t="s">
        <v>67</v>
      </c>
      <c r="E72" s="63">
        <v>26596.75</v>
      </c>
      <c r="F72" s="63">
        <v>63000</v>
      </c>
      <c r="G72" s="63">
        <v>31078.2</v>
      </c>
      <c r="H72" s="159">
        <f t="shared" si="7"/>
        <v>49.33047619047619</v>
      </c>
      <c r="I72" s="159">
        <f t="shared" si="6"/>
        <v>116.84961508454981</v>
      </c>
    </row>
    <row r="73" spans="1:9" ht="24" customHeight="1" x14ac:dyDescent="0.25">
      <c r="A73" s="59">
        <v>3121</v>
      </c>
      <c r="B73" s="60"/>
      <c r="C73" s="61"/>
      <c r="D73" s="62" t="s">
        <v>68</v>
      </c>
      <c r="E73" s="63">
        <v>26596.75</v>
      </c>
      <c r="F73" s="63">
        <v>63000</v>
      </c>
      <c r="G73" s="63">
        <v>31078.2</v>
      </c>
      <c r="H73" s="159">
        <f t="shared" si="7"/>
        <v>49.33047619047619</v>
      </c>
      <c r="I73" s="159">
        <f t="shared" si="6"/>
        <v>116.84961508454981</v>
      </c>
    </row>
    <row r="74" spans="1:9" x14ac:dyDescent="0.25">
      <c r="A74" s="59">
        <v>313</v>
      </c>
      <c r="B74" s="60"/>
      <c r="C74" s="61"/>
      <c r="D74" s="62" t="s">
        <v>69</v>
      </c>
      <c r="E74" s="63">
        <v>104948.92</v>
      </c>
      <c r="F74" s="63">
        <v>246180</v>
      </c>
      <c r="G74" s="63">
        <v>141871.10999999999</v>
      </c>
      <c r="H74" s="159">
        <f t="shared" si="7"/>
        <v>57.629015354618559</v>
      </c>
      <c r="I74" s="159">
        <f t="shared" si="6"/>
        <v>135.1811052462474</v>
      </c>
    </row>
    <row r="75" spans="1:9" x14ac:dyDescent="0.25">
      <c r="A75" s="59">
        <v>3131</v>
      </c>
      <c r="B75" s="60"/>
      <c r="C75" s="61"/>
      <c r="D75" s="62" t="s">
        <v>70</v>
      </c>
      <c r="E75" s="63">
        <v>0</v>
      </c>
      <c r="F75" s="63">
        <v>0</v>
      </c>
      <c r="G75" s="63">
        <v>0</v>
      </c>
      <c r="H75" s="159">
        <v>0</v>
      </c>
      <c r="I75" s="159">
        <v>0</v>
      </c>
    </row>
    <row r="76" spans="1:9" ht="24" customHeight="1" x14ac:dyDescent="0.25">
      <c r="A76" s="59">
        <v>3132</v>
      </c>
      <c r="B76" s="60"/>
      <c r="C76" s="61"/>
      <c r="D76" s="62" t="s">
        <v>71</v>
      </c>
      <c r="E76" s="63">
        <v>104948.92</v>
      </c>
      <c r="F76" s="63">
        <v>246180</v>
      </c>
      <c r="G76" s="63">
        <v>141871.10999999999</v>
      </c>
      <c r="H76" s="159">
        <f t="shared" si="7"/>
        <v>57.629015354618559</v>
      </c>
      <c r="I76" s="159">
        <f t="shared" si="6"/>
        <v>135.1811052462474</v>
      </c>
    </row>
    <row r="77" spans="1:9" ht="38.25" x14ac:dyDescent="0.25">
      <c r="A77" s="59">
        <v>3133</v>
      </c>
      <c r="B77" s="60"/>
      <c r="C77" s="61"/>
      <c r="D77" s="62" t="s">
        <v>139</v>
      </c>
      <c r="E77" s="63">
        <v>0</v>
      </c>
      <c r="F77" s="63"/>
      <c r="G77" s="63"/>
      <c r="H77" s="159">
        <v>0</v>
      </c>
      <c r="I77" s="159">
        <v>0</v>
      </c>
    </row>
    <row r="78" spans="1:9" x14ac:dyDescent="0.25">
      <c r="A78" s="217">
        <v>32</v>
      </c>
      <c r="B78" s="218"/>
      <c r="C78" s="219"/>
      <c r="D78" s="56" t="s">
        <v>18</v>
      </c>
      <c r="E78" s="58">
        <f>SUM(E79+E84+E92+E97+E98)</f>
        <v>89922.37</v>
      </c>
      <c r="F78" s="58">
        <f>SUM(F79+F84+F92+F97+F98)</f>
        <v>185380</v>
      </c>
      <c r="G78" s="58">
        <f>SUM(G79+G84+G92+G97+G98)</f>
        <v>119207.52</v>
      </c>
      <c r="H78" s="159">
        <f t="shared" si="7"/>
        <v>64.304412557988996</v>
      </c>
      <c r="I78" s="159">
        <f t="shared" si="6"/>
        <v>132.5671465287225</v>
      </c>
    </row>
    <row r="79" spans="1:9" x14ac:dyDescent="0.25">
      <c r="A79" s="59">
        <v>321</v>
      </c>
      <c r="B79" s="60"/>
      <c r="C79" s="61"/>
      <c r="D79" s="62" t="s">
        <v>72</v>
      </c>
      <c r="E79" s="63">
        <f>SUM(E80:E83)</f>
        <v>25667.52</v>
      </c>
      <c r="F79" s="63">
        <f>SUM(F80:F83)</f>
        <v>50520</v>
      </c>
      <c r="G79" s="63">
        <f>SUM(G80:G83)</f>
        <v>32394.39</v>
      </c>
      <c r="H79" s="159">
        <f t="shared" si="7"/>
        <v>64.121912114014251</v>
      </c>
      <c r="I79" s="159">
        <f t="shared" si="6"/>
        <v>126.20771309421401</v>
      </c>
    </row>
    <row r="80" spans="1:9" x14ac:dyDescent="0.25">
      <c r="A80" s="59">
        <v>3211</v>
      </c>
      <c r="B80" s="60"/>
      <c r="C80" s="61"/>
      <c r="D80" s="62" t="s">
        <v>73</v>
      </c>
      <c r="E80" s="63">
        <v>205.12</v>
      </c>
      <c r="F80" s="63">
        <v>400</v>
      </c>
      <c r="G80" s="63">
        <v>238.88</v>
      </c>
      <c r="H80" s="159">
        <f t="shared" si="7"/>
        <v>59.72</v>
      </c>
      <c r="I80" s="159">
        <f t="shared" si="6"/>
        <v>116.45865834633385</v>
      </c>
    </row>
    <row r="81" spans="1:9" ht="25.5" x14ac:dyDescent="0.25">
      <c r="A81" s="59">
        <v>3212</v>
      </c>
      <c r="B81" s="60"/>
      <c r="C81" s="61"/>
      <c r="D81" s="62" t="s">
        <v>74</v>
      </c>
      <c r="E81" s="63">
        <v>25462.400000000001</v>
      </c>
      <c r="F81" s="63">
        <v>50000</v>
      </c>
      <c r="G81" s="63">
        <v>32155.51</v>
      </c>
      <c r="H81" s="159">
        <f t="shared" si="7"/>
        <v>64.311019999999999</v>
      </c>
      <c r="I81" s="159">
        <f t="shared" si="6"/>
        <v>126.28624952871684</v>
      </c>
    </row>
    <row r="82" spans="1:9" x14ac:dyDescent="0.25">
      <c r="A82" s="59">
        <v>3213</v>
      </c>
      <c r="B82" s="60"/>
      <c r="C82" s="61"/>
      <c r="D82" s="62" t="s">
        <v>75</v>
      </c>
      <c r="E82" s="63">
        <v>0</v>
      </c>
      <c r="F82" s="63">
        <v>120</v>
      </c>
      <c r="G82" s="63">
        <v>0</v>
      </c>
      <c r="H82" s="159">
        <f t="shared" si="7"/>
        <v>0</v>
      </c>
      <c r="I82" s="159">
        <v>0</v>
      </c>
    </row>
    <row r="83" spans="1:9" ht="25.5" x14ac:dyDescent="0.25">
      <c r="A83" s="59">
        <v>3214</v>
      </c>
      <c r="B83" s="60"/>
      <c r="C83" s="61"/>
      <c r="D83" s="62" t="s">
        <v>76</v>
      </c>
      <c r="E83" s="63">
        <v>0</v>
      </c>
      <c r="F83" s="63">
        <v>0</v>
      </c>
      <c r="G83" s="63">
        <v>0</v>
      </c>
      <c r="H83" s="159">
        <v>0</v>
      </c>
      <c r="I83" s="159">
        <v>0</v>
      </c>
    </row>
    <row r="84" spans="1:9" x14ac:dyDescent="0.25">
      <c r="A84" s="59">
        <v>322</v>
      </c>
      <c r="B84" s="60"/>
      <c r="C84" s="61"/>
      <c r="D84" s="62" t="s">
        <v>82</v>
      </c>
      <c r="E84" s="63">
        <f>SUM(E85:E91)</f>
        <v>50471.85</v>
      </c>
      <c r="F84" s="63">
        <f>SUM(F85:F91)</f>
        <v>101500</v>
      </c>
      <c r="G84" s="63">
        <f>SUM(G85:G91)</f>
        <v>62288.130000000005</v>
      </c>
      <c r="H84" s="159">
        <f t="shared" si="7"/>
        <v>61.367615763546802</v>
      </c>
      <c r="I84" s="159">
        <f t="shared" si="6"/>
        <v>123.41162449959731</v>
      </c>
    </row>
    <row r="85" spans="1:9" ht="25.5" x14ac:dyDescent="0.25">
      <c r="A85" s="59">
        <v>3221</v>
      </c>
      <c r="B85" s="60"/>
      <c r="C85" s="61"/>
      <c r="D85" s="62" t="s">
        <v>92</v>
      </c>
      <c r="E85" s="63">
        <v>4711.1099999999997</v>
      </c>
      <c r="F85" s="63">
        <v>6500</v>
      </c>
      <c r="G85" s="63">
        <v>5265.84</v>
      </c>
      <c r="H85" s="159">
        <f t="shared" si="7"/>
        <v>81.012923076923087</v>
      </c>
      <c r="I85" s="159">
        <f t="shared" si="6"/>
        <v>111.77493202238963</v>
      </c>
    </row>
    <row r="86" spans="1:9" x14ac:dyDescent="0.25">
      <c r="A86" s="59">
        <v>3222</v>
      </c>
      <c r="B86" s="60"/>
      <c r="C86" s="61"/>
      <c r="D86" s="62" t="s">
        <v>93</v>
      </c>
      <c r="E86" s="63">
        <v>45760.74</v>
      </c>
      <c r="F86" s="63">
        <v>95000</v>
      </c>
      <c r="G86" s="63">
        <v>57022.29</v>
      </c>
      <c r="H86" s="159">
        <f t="shared" si="7"/>
        <v>60.023463157894739</v>
      </c>
      <c r="I86" s="159">
        <f t="shared" si="6"/>
        <v>124.60963262394796</v>
      </c>
    </row>
    <row r="87" spans="1:9" x14ac:dyDescent="0.25">
      <c r="A87" s="59">
        <v>3223</v>
      </c>
      <c r="B87" s="60"/>
      <c r="C87" s="61"/>
      <c r="D87" s="62" t="s">
        <v>94</v>
      </c>
      <c r="E87" s="63">
        <v>0</v>
      </c>
      <c r="F87" s="63">
        <v>0</v>
      </c>
      <c r="G87" s="63">
        <v>0</v>
      </c>
      <c r="H87" s="159">
        <v>0</v>
      </c>
      <c r="I87" s="159">
        <v>0</v>
      </c>
    </row>
    <row r="88" spans="1:9" ht="25.5" x14ac:dyDescent="0.25">
      <c r="A88" s="59">
        <v>3224</v>
      </c>
      <c r="B88" s="60"/>
      <c r="C88" s="61"/>
      <c r="D88" s="62" t="s">
        <v>98</v>
      </c>
      <c r="E88" s="63">
        <v>0</v>
      </c>
      <c r="F88" s="63">
        <v>0</v>
      </c>
      <c r="G88" s="63">
        <v>0</v>
      </c>
      <c r="H88" s="159">
        <v>0</v>
      </c>
      <c r="I88" s="159">
        <v>0</v>
      </c>
    </row>
    <row r="89" spans="1:9" x14ac:dyDescent="0.25">
      <c r="A89" s="59">
        <v>3225</v>
      </c>
      <c r="B89" s="60"/>
      <c r="C89" s="61"/>
      <c r="D89" s="62" t="s">
        <v>99</v>
      </c>
      <c r="E89" s="63">
        <v>0</v>
      </c>
      <c r="F89" s="63">
        <v>0</v>
      </c>
      <c r="G89" s="63">
        <v>0</v>
      </c>
      <c r="H89" s="159">
        <v>0</v>
      </c>
      <c r="I89" s="159">
        <v>0</v>
      </c>
    </row>
    <row r="90" spans="1:9" ht="25.5" x14ac:dyDescent="0.25">
      <c r="A90" s="59">
        <v>3226</v>
      </c>
      <c r="B90" s="60"/>
      <c r="C90" s="61"/>
      <c r="D90" s="62" t="s">
        <v>100</v>
      </c>
      <c r="E90" s="63">
        <v>0</v>
      </c>
      <c r="F90" s="63">
        <v>0</v>
      </c>
      <c r="G90" s="63">
        <v>0</v>
      </c>
      <c r="H90" s="159">
        <v>0</v>
      </c>
      <c r="I90" s="159">
        <v>0</v>
      </c>
    </row>
    <row r="91" spans="1:9" ht="25.5" x14ac:dyDescent="0.25">
      <c r="A91" s="59">
        <v>3227</v>
      </c>
      <c r="B91" s="60"/>
      <c r="C91" s="61"/>
      <c r="D91" s="62" t="s">
        <v>101</v>
      </c>
      <c r="E91" s="63">
        <v>0</v>
      </c>
      <c r="F91" s="63">
        <v>0</v>
      </c>
      <c r="G91" s="63">
        <v>0</v>
      </c>
      <c r="H91" s="159">
        <v>0</v>
      </c>
      <c r="I91" s="159">
        <v>0</v>
      </c>
    </row>
    <row r="92" spans="1:9" x14ac:dyDescent="0.25">
      <c r="A92" s="59">
        <v>323</v>
      </c>
      <c r="B92" s="60"/>
      <c r="C92" s="61"/>
      <c r="D92" s="62" t="s">
        <v>83</v>
      </c>
      <c r="E92" s="63">
        <f>SUM(E93:E96)</f>
        <v>11823</v>
      </c>
      <c r="F92" s="63">
        <f>SUM(F93:F96)</f>
        <v>30000</v>
      </c>
      <c r="G92" s="63">
        <f>SUM(G93:G96)</f>
        <v>19640.34</v>
      </c>
      <c r="H92" s="159">
        <f t="shared" si="7"/>
        <v>65.467799999999997</v>
      </c>
      <c r="I92" s="159">
        <f t="shared" si="6"/>
        <v>166.11976655671151</v>
      </c>
    </row>
    <row r="93" spans="1:9" x14ac:dyDescent="0.25">
      <c r="A93" s="59">
        <v>3231</v>
      </c>
      <c r="B93" s="60"/>
      <c r="C93" s="61"/>
      <c r="D93" s="62" t="s">
        <v>102</v>
      </c>
      <c r="E93" s="63">
        <v>11823</v>
      </c>
      <c r="F93" s="63">
        <v>30000</v>
      </c>
      <c r="G93" s="63">
        <v>19640.34</v>
      </c>
      <c r="H93" s="159">
        <f t="shared" si="7"/>
        <v>65.467799999999997</v>
      </c>
      <c r="I93" s="159">
        <f t="shared" si="6"/>
        <v>166.11976655671151</v>
      </c>
    </row>
    <row r="94" spans="1:9" ht="25.5" x14ac:dyDescent="0.25">
      <c r="A94" s="59">
        <v>3232</v>
      </c>
      <c r="B94" s="60"/>
      <c r="C94" s="61"/>
      <c r="D94" s="62" t="s">
        <v>103</v>
      </c>
      <c r="E94" s="63">
        <v>0</v>
      </c>
      <c r="F94" s="63">
        <v>0</v>
      </c>
      <c r="G94" s="63">
        <v>0</v>
      </c>
      <c r="H94" s="159">
        <v>0</v>
      </c>
      <c r="I94" s="159">
        <v>0</v>
      </c>
    </row>
    <row r="95" spans="1:9" x14ac:dyDescent="0.25">
      <c r="A95" s="59">
        <v>3236</v>
      </c>
      <c r="B95" s="60"/>
      <c r="C95" s="61"/>
      <c r="D95" s="62" t="s">
        <v>138</v>
      </c>
      <c r="E95" s="63">
        <v>0</v>
      </c>
      <c r="F95" s="63">
        <v>0</v>
      </c>
      <c r="G95" s="63">
        <v>0</v>
      </c>
      <c r="H95" s="159">
        <v>0</v>
      </c>
      <c r="I95" s="159">
        <v>0</v>
      </c>
    </row>
    <row r="96" spans="1:9" x14ac:dyDescent="0.25">
      <c r="A96" s="59">
        <v>3239</v>
      </c>
      <c r="B96" s="60"/>
      <c r="C96" s="61"/>
      <c r="D96" s="62" t="s">
        <v>104</v>
      </c>
      <c r="E96" s="63">
        <v>0</v>
      </c>
      <c r="F96" s="63">
        <v>0</v>
      </c>
      <c r="G96" s="63">
        <v>0</v>
      </c>
      <c r="H96" s="159">
        <v>0</v>
      </c>
      <c r="I96" s="159">
        <v>0</v>
      </c>
    </row>
    <row r="97" spans="1:9" ht="25.5" x14ac:dyDescent="0.25">
      <c r="A97" s="59">
        <v>324</v>
      </c>
      <c r="B97" s="60"/>
      <c r="C97" s="61"/>
      <c r="D97" s="62" t="s">
        <v>84</v>
      </c>
      <c r="E97" s="63">
        <v>0</v>
      </c>
      <c r="F97" s="63">
        <v>0</v>
      </c>
      <c r="G97" s="63">
        <v>0</v>
      </c>
      <c r="H97" s="159">
        <v>0</v>
      </c>
      <c r="I97" s="159">
        <v>0</v>
      </c>
    </row>
    <row r="98" spans="1:9" ht="25.5" x14ac:dyDescent="0.25">
      <c r="A98" s="59">
        <v>329</v>
      </c>
      <c r="B98" s="60"/>
      <c r="C98" s="61"/>
      <c r="D98" s="62" t="s">
        <v>85</v>
      </c>
      <c r="E98" s="63">
        <v>1960</v>
      </c>
      <c r="F98" s="63">
        <f>SUM(F99:F101)</f>
        <v>3360</v>
      </c>
      <c r="G98" s="63">
        <f>SUM(G99:G101)</f>
        <v>4884.66</v>
      </c>
      <c r="H98" s="159">
        <f t="shared" si="7"/>
        <v>145.37678571428572</v>
      </c>
      <c r="I98" s="159">
        <f t="shared" si="6"/>
        <v>249.21734693877551</v>
      </c>
    </row>
    <row r="99" spans="1:9" x14ac:dyDescent="0.25">
      <c r="A99" s="59">
        <v>3295</v>
      </c>
      <c r="B99" s="60"/>
      <c r="C99" s="61"/>
      <c r="D99" s="62" t="s">
        <v>105</v>
      </c>
      <c r="E99" s="63">
        <v>1960</v>
      </c>
      <c r="F99" s="63">
        <v>3360</v>
      </c>
      <c r="G99" s="63">
        <v>2664</v>
      </c>
      <c r="H99" s="159">
        <f t="shared" si="7"/>
        <v>79.285714285714278</v>
      </c>
      <c r="I99" s="159">
        <f t="shared" si="6"/>
        <v>135.91836734693879</v>
      </c>
    </row>
    <row r="100" spans="1:9" x14ac:dyDescent="0.25">
      <c r="A100" s="59">
        <v>3296</v>
      </c>
      <c r="B100" s="60"/>
      <c r="C100" s="61"/>
      <c r="D100" s="62" t="s">
        <v>131</v>
      </c>
      <c r="E100" s="63">
        <v>0</v>
      </c>
      <c r="F100" s="63">
        <v>0</v>
      </c>
      <c r="G100" s="63">
        <v>0</v>
      </c>
      <c r="H100" s="159">
        <v>0</v>
      </c>
      <c r="I100" s="159">
        <v>0</v>
      </c>
    </row>
    <row r="101" spans="1:9" ht="25.5" x14ac:dyDescent="0.25">
      <c r="A101" s="59">
        <v>3299</v>
      </c>
      <c r="B101" s="60"/>
      <c r="C101" s="61"/>
      <c r="D101" s="62" t="s">
        <v>85</v>
      </c>
      <c r="E101" s="63">
        <v>0</v>
      </c>
      <c r="F101" s="63">
        <v>0</v>
      </c>
      <c r="G101" s="63">
        <v>2220.66</v>
      </c>
      <c r="H101" s="159">
        <v>0</v>
      </c>
      <c r="I101" s="159">
        <v>0</v>
      </c>
    </row>
    <row r="102" spans="1:9" x14ac:dyDescent="0.25">
      <c r="A102" s="64">
        <v>34</v>
      </c>
      <c r="B102" s="65"/>
      <c r="C102" s="66"/>
      <c r="D102" s="56" t="s">
        <v>86</v>
      </c>
      <c r="E102" s="58">
        <v>0</v>
      </c>
      <c r="F102" s="58">
        <v>0</v>
      </c>
      <c r="G102" s="58">
        <v>0</v>
      </c>
      <c r="H102" s="159">
        <v>0</v>
      </c>
      <c r="I102" s="159">
        <v>0</v>
      </c>
    </row>
    <row r="103" spans="1:9" x14ac:dyDescent="0.25">
      <c r="A103" s="59">
        <v>343</v>
      </c>
      <c r="B103" s="60"/>
      <c r="C103" s="61"/>
      <c r="D103" s="62" t="s">
        <v>87</v>
      </c>
      <c r="E103" s="63">
        <v>0</v>
      </c>
      <c r="F103" s="63">
        <v>0</v>
      </c>
      <c r="G103" s="63">
        <v>0</v>
      </c>
      <c r="H103" s="159">
        <v>0</v>
      </c>
      <c r="I103" s="159">
        <v>0</v>
      </c>
    </row>
    <row r="104" spans="1:9" ht="25.5" x14ac:dyDescent="0.25">
      <c r="A104" s="59">
        <v>3431</v>
      </c>
      <c r="B104" s="60"/>
      <c r="C104" s="61"/>
      <c r="D104" s="62" t="s">
        <v>106</v>
      </c>
      <c r="E104" s="63">
        <v>0</v>
      </c>
      <c r="F104" s="63">
        <v>0</v>
      </c>
      <c r="G104" s="63">
        <v>0</v>
      </c>
      <c r="H104" s="159">
        <v>0</v>
      </c>
      <c r="I104" s="159">
        <v>0</v>
      </c>
    </row>
    <row r="105" spans="1:9" x14ac:dyDescent="0.25">
      <c r="A105" s="59">
        <v>3433</v>
      </c>
      <c r="B105" s="60"/>
      <c r="C105" s="61"/>
      <c r="D105" s="62" t="s">
        <v>107</v>
      </c>
      <c r="E105" s="63">
        <v>0</v>
      </c>
      <c r="F105" s="63">
        <v>0</v>
      </c>
      <c r="G105" s="63">
        <v>0</v>
      </c>
      <c r="H105" s="159">
        <v>0</v>
      </c>
      <c r="I105" s="159">
        <v>0</v>
      </c>
    </row>
    <row r="106" spans="1:9" ht="38.25" x14ac:dyDescent="0.25">
      <c r="A106" s="64">
        <v>37</v>
      </c>
      <c r="B106" s="65"/>
      <c r="C106" s="66"/>
      <c r="D106" s="56" t="s">
        <v>88</v>
      </c>
      <c r="E106" s="58">
        <f>SUM(E107)</f>
        <v>154.65</v>
      </c>
      <c r="F106" s="58">
        <f>SUM(F107)</f>
        <v>7700</v>
      </c>
      <c r="G106" s="58">
        <f>SUM(G107)</f>
        <v>77.44</v>
      </c>
      <c r="H106" s="159">
        <f t="shared" si="7"/>
        <v>1.0057142857142856</v>
      </c>
      <c r="I106" s="159">
        <f t="shared" si="6"/>
        <v>50.074361461364369</v>
      </c>
    </row>
    <row r="107" spans="1:9" ht="25.5" x14ac:dyDescent="0.25">
      <c r="A107" s="59">
        <v>372</v>
      </c>
      <c r="B107" s="60"/>
      <c r="C107" s="61"/>
      <c r="D107" s="62" t="s">
        <v>89</v>
      </c>
      <c r="E107" s="63">
        <f>SUM(E108:E109)</f>
        <v>154.65</v>
      </c>
      <c r="F107" s="63">
        <f>SUM(F108:F109)</f>
        <v>7700</v>
      </c>
      <c r="G107" s="63">
        <f>SUM(G108:G109)</f>
        <v>77.44</v>
      </c>
      <c r="H107" s="159">
        <f t="shared" si="7"/>
        <v>1.0057142857142856</v>
      </c>
      <c r="I107" s="159">
        <f t="shared" si="6"/>
        <v>50.074361461364369</v>
      </c>
    </row>
    <row r="108" spans="1:9" ht="25.5" x14ac:dyDescent="0.25">
      <c r="A108" s="59">
        <v>3721</v>
      </c>
      <c r="B108" s="60"/>
      <c r="C108" s="61"/>
      <c r="D108" s="62" t="s">
        <v>108</v>
      </c>
      <c r="E108" s="63">
        <v>154.65</v>
      </c>
      <c r="F108" s="63">
        <v>200</v>
      </c>
      <c r="G108" s="63">
        <v>77.44</v>
      </c>
      <c r="H108" s="159">
        <f t="shared" si="7"/>
        <v>38.72</v>
      </c>
      <c r="I108" s="159">
        <f t="shared" si="6"/>
        <v>50.074361461364369</v>
      </c>
    </row>
    <row r="109" spans="1:9" ht="25.5" x14ac:dyDescent="0.25">
      <c r="A109" s="59">
        <v>3722</v>
      </c>
      <c r="B109" s="60"/>
      <c r="C109" s="61"/>
      <c r="D109" s="62" t="s">
        <v>109</v>
      </c>
      <c r="E109" s="63">
        <v>0</v>
      </c>
      <c r="F109" s="63">
        <v>7500</v>
      </c>
      <c r="G109" s="63">
        <v>0</v>
      </c>
      <c r="H109" s="159">
        <f t="shared" si="7"/>
        <v>0</v>
      </c>
      <c r="I109" s="159">
        <v>0</v>
      </c>
    </row>
    <row r="110" spans="1:9" ht="38.25" x14ac:dyDescent="0.25">
      <c r="A110" s="64">
        <v>4</v>
      </c>
      <c r="B110" s="65"/>
      <c r="C110" s="66"/>
      <c r="D110" s="56" t="s">
        <v>24</v>
      </c>
      <c r="E110" s="58">
        <v>0</v>
      </c>
      <c r="F110" s="58">
        <v>42000</v>
      </c>
      <c r="G110" s="58">
        <v>13966.24</v>
      </c>
      <c r="H110" s="159">
        <f t="shared" si="7"/>
        <v>33.252952380952379</v>
      </c>
      <c r="I110" s="159">
        <v>0</v>
      </c>
    </row>
    <row r="111" spans="1:9" ht="38.25" x14ac:dyDescent="0.25">
      <c r="A111" s="64">
        <v>42</v>
      </c>
      <c r="B111" s="65"/>
      <c r="C111" s="66"/>
      <c r="D111" s="56" t="s">
        <v>24</v>
      </c>
      <c r="E111" s="58">
        <f>SUM(E113+E119)</f>
        <v>0</v>
      </c>
      <c r="F111" s="58">
        <f>SUM(F112+F119)</f>
        <v>42000</v>
      </c>
      <c r="G111" s="58">
        <f>SUM(G112+G119)</f>
        <v>13966.24</v>
      </c>
      <c r="H111" s="159">
        <f t="shared" si="7"/>
        <v>33.252952380952379</v>
      </c>
      <c r="I111" s="159">
        <v>0</v>
      </c>
    </row>
    <row r="112" spans="1:9" x14ac:dyDescent="0.25">
      <c r="A112" s="59">
        <v>422</v>
      </c>
      <c r="B112" s="60"/>
      <c r="C112" s="61"/>
      <c r="D112" s="62" t="s">
        <v>90</v>
      </c>
      <c r="E112" s="63">
        <v>0</v>
      </c>
      <c r="F112" s="63">
        <v>15000</v>
      </c>
      <c r="G112" s="63">
        <v>13711.25</v>
      </c>
      <c r="H112" s="159">
        <f t="shared" si="7"/>
        <v>91.408333333333331</v>
      </c>
      <c r="I112" s="159">
        <v>0</v>
      </c>
    </row>
    <row r="113" spans="1:9" x14ac:dyDescent="0.25">
      <c r="A113" s="59">
        <v>4221</v>
      </c>
      <c r="B113" s="60"/>
      <c r="C113" s="61"/>
      <c r="D113" s="62" t="s">
        <v>110</v>
      </c>
      <c r="E113" s="63">
        <v>0</v>
      </c>
      <c r="F113" s="63">
        <v>0</v>
      </c>
      <c r="G113" s="63">
        <v>0</v>
      </c>
      <c r="H113" s="159">
        <v>0</v>
      </c>
      <c r="I113" s="159">
        <v>0</v>
      </c>
    </row>
    <row r="114" spans="1:9" x14ac:dyDescent="0.25">
      <c r="A114" s="59">
        <v>4222</v>
      </c>
      <c r="B114" s="60"/>
      <c r="C114" s="61"/>
      <c r="D114" s="62" t="s">
        <v>111</v>
      </c>
      <c r="E114" s="63">
        <v>0</v>
      </c>
      <c r="F114" s="63">
        <v>0</v>
      </c>
      <c r="G114" s="63">
        <v>0</v>
      </c>
      <c r="H114" s="159">
        <v>0</v>
      </c>
      <c r="I114" s="159">
        <v>0</v>
      </c>
    </row>
    <row r="115" spans="1:9" x14ac:dyDescent="0.25">
      <c r="A115" s="59">
        <v>4223</v>
      </c>
      <c r="B115" s="60"/>
      <c r="C115" s="61"/>
      <c r="D115" s="62" t="s">
        <v>112</v>
      </c>
      <c r="E115" s="63">
        <v>0</v>
      </c>
      <c r="F115" s="63">
        <v>15000</v>
      </c>
      <c r="G115" s="63">
        <v>12949.75</v>
      </c>
      <c r="H115" s="159">
        <f t="shared" si="7"/>
        <v>86.331666666666663</v>
      </c>
      <c r="I115" s="159">
        <v>0</v>
      </c>
    </row>
    <row r="116" spans="1:9" x14ac:dyDescent="0.25">
      <c r="A116" s="59">
        <v>4225</v>
      </c>
      <c r="B116" s="60"/>
      <c r="C116" s="61"/>
      <c r="D116" s="62" t="s">
        <v>113</v>
      </c>
      <c r="E116" s="63">
        <v>0</v>
      </c>
      <c r="F116" s="63">
        <v>0</v>
      </c>
      <c r="G116" s="63">
        <v>0</v>
      </c>
      <c r="H116" s="159">
        <v>0</v>
      </c>
      <c r="I116" s="159">
        <v>0</v>
      </c>
    </row>
    <row r="117" spans="1:9" x14ac:dyDescent="0.25">
      <c r="A117" s="59">
        <v>4226</v>
      </c>
      <c r="B117" s="60"/>
      <c r="C117" s="61"/>
      <c r="D117" s="62" t="s">
        <v>114</v>
      </c>
      <c r="E117" s="63">
        <v>0</v>
      </c>
      <c r="F117" s="63">
        <v>0</v>
      </c>
      <c r="G117" s="63">
        <v>0</v>
      </c>
      <c r="H117" s="159">
        <v>0</v>
      </c>
      <c r="I117" s="159">
        <v>0</v>
      </c>
    </row>
    <row r="118" spans="1:9" ht="25.5" x14ac:dyDescent="0.25">
      <c r="A118" s="59">
        <v>4227</v>
      </c>
      <c r="B118" s="60"/>
      <c r="C118" s="61"/>
      <c r="D118" s="62" t="s">
        <v>115</v>
      </c>
      <c r="E118" s="63">
        <v>0</v>
      </c>
      <c r="F118" s="63">
        <v>0</v>
      </c>
      <c r="G118" s="63">
        <v>761.5</v>
      </c>
      <c r="H118" s="159">
        <v>0</v>
      </c>
      <c r="I118" s="159">
        <v>0</v>
      </c>
    </row>
    <row r="119" spans="1:9" ht="25.5" x14ac:dyDescent="0.25">
      <c r="A119" s="59">
        <v>424</v>
      </c>
      <c r="B119" s="60"/>
      <c r="C119" s="61"/>
      <c r="D119" s="62" t="s">
        <v>91</v>
      </c>
      <c r="E119" s="63">
        <v>0</v>
      </c>
      <c r="F119" s="63">
        <v>27000</v>
      </c>
      <c r="G119" s="63">
        <v>254.99</v>
      </c>
      <c r="H119" s="159">
        <f t="shared" si="7"/>
        <v>0.94440740740740747</v>
      </c>
      <c r="I119" s="159">
        <v>0</v>
      </c>
    </row>
    <row r="120" spans="1:9" s="130" customFormat="1" x14ac:dyDescent="0.25">
      <c r="A120" s="59">
        <v>4241</v>
      </c>
      <c r="B120" s="60"/>
      <c r="C120" s="61"/>
      <c r="D120" s="62" t="s">
        <v>116</v>
      </c>
      <c r="E120" s="63">
        <v>0</v>
      </c>
      <c r="F120" s="63">
        <v>27000</v>
      </c>
      <c r="G120" s="63">
        <v>254.99</v>
      </c>
      <c r="H120" s="159">
        <f t="shared" si="7"/>
        <v>0.94440740740740747</v>
      </c>
      <c r="I120" s="159">
        <v>0</v>
      </c>
    </row>
    <row r="121" spans="1:9" x14ac:dyDescent="0.25">
      <c r="A121" s="59"/>
      <c r="B121" s="60"/>
      <c r="C121" s="61"/>
      <c r="D121" s="56"/>
      <c r="E121" s="58">
        <v>0</v>
      </c>
      <c r="F121" s="58">
        <v>0</v>
      </c>
      <c r="G121" s="58">
        <v>0</v>
      </c>
      <c r="H121" s="159">
        <v>0</v>
      </c>
      <c r="I121" s="159">
        <v>0</v>
      </c>
    </row>
    <row r="122" spans="1:9" x14ac:dyDescent="0.25">
      <c r="A122" s="59"/>
      <c r="B122" s="60"/>
      <c r="C122" s="61"/>
      <c r="D122" s="56" t="s">
        <v>77</v>
      </c>
      <c r="E122" s="58">
        <f>SUM(E66+E110)</f>
        <v>861620.12000000011</v>
      </c>
      <c r="F122" s="58">
        <f>SUM(F66+F110)</f>
        <v>2088260</v>
      </c>
      <c r="G122" s="58">
        <f>SUM(G66+G110)</f>
        <v>1165627.0499999998</v>
      </c>
      <c r="H122" s="159">
        <f t="shared" si="7"/>
        <v>55.818099757692998</v>
      </c>
      <c r="I122" s="159">
        <f t="shared" si="6"/>
        <v>135.28317444583345</v>
      </c>
    </row>
    <row r="123" spans="1:9" x14ac:dyDescent="0.25">
      <c r="A123" s="59"/>
      <c r="B123" s="60"/>
      <c r="C123" s="61"/>
      <c r="D123" s="62"/>
      <c r="E123" s="7"/>
      <c r="F123" s="7"/>
      <c r="G123" s="7"/>
      <c r="H123" s="158"/>
      <c r="I123" s="159"/>
    </row>
    <row r="124" spans="1:9" ht="33.75" x14ac:dyDescent="0.25">
      <c r="A124" s="220" t="s">
        <v>16</v>
      </c>
      <c r="B124" s="221"/>
      <c r="C124" s="222"/>
      <c r="D124" s="139" t="s">
        <v>17</v>
      </c>
      <c r="E124" s="112" t="s">
        <v>200</v>
      </c>
      <c r="F124" s="113" t="s">
        <v>194</v>
      </c>
      <c r="G124" s="113" t="s">
        <v>201</v>
      </c>
      <c r="H124" s="156" t="s">
        <v>211</v>
      </c>
      <c r="I124" s="157" t="s">
        <v>212</v>
      </c>
    </row>
    <row r="125" spans="1:9" x14ac:dyDescent="0.25">
      <c r="A125" s="134"/>
      <c r="B125" s="135"/>
      <c r="C125" s="136"/>
      <c r="D125" s="139"/>
      <c r="E125" s="140">
        <v>1</v>
      </c>
      <c r="F125" s="140">
        <v>2</v>
      </c>
      <c r="G125" s="140">
        <v>3</v>
      </c>
      <c r="H125" s="146">
        <v>4</v>
      </c>
      <c r="I125" s="147">
        <v>5</v>
      </c>
    </row>
    <row r="126" spans="1:9" x14ac:dyDescent="0.25">
      <c r="A126" s="223" t="s">
        <v>58</v>
      </c>
      <c r="B126" s="224"/>
      <c r="C126" s="225"/>
      <c r="D126" s="56" t="s">
        <v>59</v>
      </c>
      <c r="E126" s="7"/>
      <c r="F126" s="7"/>
      <c r="G126" s="7"/>
      <c r="H126" s="158"/>
      <c r="I126" s="159"/>
    </row>
    <row r="127" spans="1:9" x14ac:dyDescent="0.25">
      <c r="A127" s="223" t="s">
        <v>199</v>
      </c>
      <c r="B127" s="224"/>
      <c r="C127" s="225"/>
      <c r="D127" s="56" t="s">
        <v>96</v>
      </c>
      <c r="E127" s="7"/>
      <c r="F127" s="7"/>
      <c r="G127" s="7"/>
      <c r="H127" s="158"/>
      <c r="I127" s="159"/>
    </row>
    <row r="128" spans="1:9" x14ac:dyDescent="0.25">
      <c r="A128" s="226" t="s">
        <v>117</v>
      </c>
      <c r="B128" s="227"/>
      <c r="C128" s="228"/>
      <c r="D128" s="57" t="s">
        <v>118</v>
      </c>
      <c r="E128" s="7"/>
      <c r="F128" s="7"/>
      <c r="G128" s="7"/>
      <c r="H128" s="158"/>
      <c r="I128" s="159"/>
    </row>
    <row r="129" spans="1:9" x14ac:dyDescent="0.25">
      <c r="A129" s="223">
        <v>3</v>
      </c>
      <c r="B129" s="224"/>
      <c r="C129" s="225"/>
      <c r="D129" s="56" t="s">
        <v>8</v>
      </c>
      <c r="E129" s="69">
        <f>SUM(E130+E140+E174)</f>
        <v>32996.770000000004</v>
      </c>
      <c r="F129" s="69">
        <f>SUM(F130+F140+F174)</f>
        <v>57529</v>
      </c>
      <c r="G129" s="69">
        <f>SUM(G130+G140+G174)</f>
        <v>38457.320000000007</v>
      </c>
      <c r="H129" s="159">
        <f t="shared" ref="H129:H190" si="8">SUM(G129/F129)*100</f>
        <v>66.848580715812915</v>
      </c>
      <c r="I129" s="159">
        <f t="shared" ref="I129" si="9">SUM(G129/E129)*100</f>
        <v>116.54874098282954</v>
      </c>
    </row>
    <row r="130" spans="1:9" x14ac:dyDescent="0.25">
      <c r="A130" s="217">
        <v>31</v>
      </c>
      <c r="B130" s="218"/>
      <c r="C130" s="219"/>
      <c r="D130" s="56" t="s">
        <v>9</v>
      </c>
      <c r="E130" s="69"/>
      <c r="F130" s="69">
        <v>0</v>
      </c>
      <c r="G130" s="69">
        <v>0</v>
      </c>
      <c r="H130" s="159">
        <v>0</v>
      </c>
      <c r="I130" s="159"/>
    </row>
    <row r="131" spans="1:9" x14ac:dyDescent="0.25">
      <c r="A131" s="59">
        <v>311</v>
      </c>
      <c r="B131" s="60"/>
      <c r="C131" s="61"/>
      <c r="D131" s="62" t="s">
        <v>63</v>
      </c>
      <c r="E131" s="70"/>
      <c r="F131" s="70"/>
      <c r="G131" s="70"/>
      <c r="H131" s="159"/>
      <c r="I131" s="159"/>
    </row>
    <row r="132" spans="1:9" x14ac:dyDescent="0.25">
      <c r="A132" s="59">
        <v>3111</v>
      </c>
      <c r="B132" s="60"/>
      <c r="C132" s="61"/>
      <c r="D132" s="62" t="s">
        <v>64</v>
      </c>
      <c r="E132" s="70"/>
      <c r="F132" s="70"/>
      <c r="G132" s="70"/>
      <c r="H132" s="159"/>
      <c r="I132" s="159"/>
    </row>
    <row r="133" spans="1:9" ht="21" customHeight="1" x14ac:dyDescent="0.25">
      <c r="A133" s="59">
        <v>3113</v>
      </c>
      <c r="B133" s="60"/>
      <c r="C133" s="61"/>
      <c r="D133" s="62" t="s">
        <v>65</v>
      </c>
      <c r="E133" s="70"/>
      <c r="F133" s="70"/>
      <c r="G133" s="70"/>
      <c r="H133" s="159"/>
      <c r="I133" s="159"/>
    </row>
    <row r="134" spans="1:9" ht="25.5" customHeight="1" x14ac:dyDescent="0.25">
      <c r="A134" s="59">
        <v>3114</v>
      </c>
      <c r="B134" s="60"/>
      <c r="C134" s="61"/>
      <c r="D134" s="62" t="s">
        <v>66</v>
      </c>
      <c r="E134" s="70"/>
      <c r="F134" s="70"/>
      <c r="G134" s="70"/>
      <c r="H134" s="159"/>
      <c r="I134" s="159"/>
    </row>
    <row r="135" spans="1:9" ht="15" customHeight="1" x14ac:dyDescent="0.25">
      <c r="A135" s="59">
        <v>312</v>
      </c>
      <c r="B135" s="60"/>
      <c r="C135" s="61"/>
      <c r="D135" s="62" t="s">
        <v>67</v>
      </c>
      <c r="E135" s="70"/>
      <c r="F135" s="70"/>
      <c r="G135" s="70"/>
      <c r="H135" s="159"/>
      <c r="I135" s="159"/>
    </row>
    <row r="136" spans="1:9" x14ac:dyDescent="0.25">
      <c r="A136" s="59">
        <v>3121</v>
      </c>
      <c r="B136" s="60"/>
      <c r="C136" s="61"/>
      <c r="D136" s="62" t="s">
        <v>68</v>
      </c>
      <c r="E136" s="70"/>
      <c r="F136" s="70">
        <v>0</v>
      </c>
      <c r="G136" s="70">
        <v>0</v>
      </c>
      <c r="H136" s="159">
        <v>0</v>
      </c>
      <c r="I136" s="159"/>
    </row>
    <row r="137" spans="1:9" x14ac:dyDescent="0.25">
      <c r="A137" s="59">
        <v>313</v>
      </c>
      <c r="B137" s="60"/>
      <c r="C137" s="61"/>
      <c r="D137" s="62" t="s">
        <v>69</v>
      </c>
      <c r="E137" s="70"/>
      <c r="F137" s="70"/>
      <c r="G137" s="70"/>
      <c r="H137" s="159"/>
      <c r="I137" s="159"/>
    </row>
    <row r="138" spans="1:9" ht="30.75" customHeight="1" x14ac:dyDescent="0.25">
      <c r="A138" s="59">
        <v>3131</v>
      </c>
      <c r="B138" s="60"/>
      <c r="C138" s="61"/>
      <c r="D138" s="62" t="s">
        <v>70</v>
      </c>
      <c r="E138" s="70"/>
      <c r="F138" s="70"/>
      <c r="G138" s="70"/>
      <c r="H138" s="159"/>
      <c r="I138" s="159"/>
    </row>
    <row r="139" spans="1:9" ht="25.5" x14ac:dyDescent="0.25">
      <c r="A139" s="59">
        <v>3132</v>
      </c>
      <c r="B139" s="60"/>
      <c r="C139" s="61"/>
      <c r="D139" s="62" t="s">
        <v>71</v>
      </c>
      <c r="E139" s="70"/>
      <c r="F139" s="70"/>
      <c r="G139" s="70"/>
      <c r="H139" s="159"/>
      <c r="I139" s="159"/>
    </row>
    <row r="140" spans="1:9" x14ac:dyDescent="0.25">
      <c r="A140" s="217">
        <v>32</v>
      </c>
      <c r="B140" s="218"/>
      <c r="C140" s="219"/>
      <c r="D140" s="56" t="s">
        <v>18</v>
      </c>
      <c r="E140" s="69">
        <f>SUM(E141+E146+E154+E164+E166)</f>
        <v>32369.600000000002</v>
      </c>
      <c r="F140" s="69">
        <f>SUM(F141+F146+F154+F164+F166)</f>
        <v>56529</v>
      </c>
      <c r="G140" s="69">
        <f>SUM(G141+G146+G154+G164+G166)</f>
        <v>38098.130000000005</v>
      </c>
      <c r="H140" s="159">
        <f t="shared" si="8"/>
        <v>67.395726087494921</v>
      </c>
      <c r="I140" s="159">
        <f t="shared" ref="I140:I190" si="10">SUM(G140/E140)*100</f>
        <v>117.69725297810292</v>
      </c>
    </row>
    <row r="141" spans="1:9" x14ac:dyDescent="0.25">
      <c r="A141" s="59">
        <v>321</v>
      </c>
      <c r="B141" s="60"/>
      <c r="C141" s="61"/>
      <c r="D141" s="62" t="s">
        <v>72</v>
      </c>
      <c r="E141" s="70">
        <f>SUM(E142:E145)</f>
        <v>2477</v>
      </c>
      <c r="F141" s="70">
        <f>SUM(F142:F145)</f>
        <v>5419</v>
      </c>
      <c r="G141" s="70">
        <f>SUM(G142:G145)</f>
        <v>3378.78</v>
      </c>
      <c r="H141" s="159">
        <f t="shared" si="8"/>
        <v>62.35061819523898</v>
      </c>
      <c r="I141" s="159">
        <f t="shared" si="10"/>
        <v>136.4061364553896</v>
      </c>
    </row>
    <row r="142" spans="1:9" x14ac:dyDescent="0.25">
      <c r="A142" s="59">
        <v>3211</v>
      </c>
      <c r="B142" s="60"/>
      <c r="C142" s="61"/>
      <c r="D142" s="62" t="s">
        <v>73</v>
      </c>
      <c r="E142" s="70">
        <v>1822.5</v>
      </c>
      <c r="F142" s="70">
        <v>4719</v>
      </c>
      <c r="G142" s="70">
        <v>2995.78</v>
      </c>
      <c r="H142" s="159">
        <f t="shared" si="8"/>
        <v>63.483365119728759</v>
      </c>
      <c r="I142" s="159">
        <f t="shared" si="10"/>
        <v>164.3775034293553</v>
      </c>
    </row>
    <row r="143" spans="1:9" ht="25.5" x14ac:dyDescent="0.25">
      <c r="A143" s="59">
        <v>3212</v>
      </c>
      <c r="B143" s="60"/>
      <c r="C143" s="61"/>
      <c r="D143" s="62" t="s">
        <v>119</v>
      </c>
      <c r="E143" s="70">
        <v>0</v>
      </c>
      <c r="F143" s="70">
        <v>0</v>
      </c>
      <c r="G143" s="70">
        <v>0</v>
      </c>
      <c r="H143" s="159">
        <v>0</v>
      </c>
      <c r="I143" s="159">
        <v>0</v>
      </c>
    </row>
    <row r="144" spans="1:9" x14ac:dyDescent="0.25">
      <c r="A144" s="59">
        <v>3213</v>
      </c>
      <c r="B144" s="60"/>
      <c r="C144" s="61"/>
      <c r="D144" s="62" t="s">
        <v>75</v>
      </c>
      <c r="E144" s="70">
        <v>550</v>
      </c>
      <c r="F144" s="70">
        <v>500</v>
      </c>
      <c r="G144" s="70">
        <v>200</v>
      </c>
      <c r="H144" s="159">
        <f t="shared" si="8"/>
        <v>40</v>
      </c>
      <c r="I144" s="159">
        <f t="shared" si="10"/>
        <v>36.363636363636367</v>
      </c>
    </row>
    <row r="145" spans="1:9" ht="25.5" x14ac:dyDescent="0.25">
      <c r="A145" s="59">
        <v>3214</v>
      </c>
      <c r="B145" s="60"/>
      <c r="C145" s="61"/>
      <c r="D145" s="62" t="s">
        <v>76</v>
      </c>
      <c r="E145" s="70">
        <v>104.5</v>
      </c>
      <c r="F145" s="70">
        <v>200</v>
      </c>
      <c r="G145" s="70">
        <v>183</v>
      </c>
      <c r="H145" s="159">
        <f t="shared" si="8"/>
        <v>91.5</v>
      </c>
      <c r="I145" s="159">
        <f t="shared" si="10"/>
        <v>175.11961722488039</v>
      </c>
    </row>
    <row r="146" spans="1:9" x14ac:dyDescent="0.25">
      <c r="A146" s="59">
        <v>322</v>
      </c>
      <c r="B146" s="60"/>
      <c r="C146" s="61"/>
      <c r="D146" s="62" t="s">
        <v>82</v>
      </c>
      <c r="E146" s="70">
        <f>SUM(E147:E153)</f>
        <v>14316.93</v>
      </c>
      <c r="F146" s="70">
        <f>SUM(F147:F153)</f>
        <v>26700</v>
      </c>
      <c r="G146" s="70">
        <f>SUM(G147:G153)</f>
        <v>17676.52</v>
      </c>
      <c r="H146" s="159">
        <f t="shared" si="8"/>
        <v>66.204194756554315</v>
      </c>
      <c r="I146" s="159">
        <f t="shared" si="10"/>
        <v>123.46585476076226</v>
      </c>
    </row>
    <row r="147" spans="1:9" ht="25.5" x14ac:dyDescent="0.25">
      <c r="A147" s="59">
        <v>3221</v>
      </c>
      <c r="B147" s="60"/>
      <c r="C147" s="61"/>
      <c r="D147" s="62" t="s">
        <v>92</v>
      </c>
      <c r="E147" s="70">
        <v>4384.47</v>
      </c>
      <c r="F147" s="70">
        <v>4000</v>
      </c>
      <c r="G147" s="70">
        <v>5472.09</v>
      </c>
      <c r="H147" s="159">
        <f t="shared" si="8"/>
        <v>136.80225000000002</v>
      </c>
      <c r="I147" s="159">
        <f t="shared" si="10"/>
        <v>124.80619094212071</v>
      </c>
    </row>
    <row r="148" spans="1:9" x14ac:dyDescent="0.25">
      <c r="A148" s="59">
        <v>3222</v>
      </c>
      <c r="B148" s="60"/>
      <c r="C148" s="61"/>
      <c r="D148" s="62" t="s">
        <v>93</v>
      </c>
      <c r="E148" s="70">
        <v>0</v>
      </c>
      <c r="F148" s="70">
        <v>0</v>
      </c>
      <c r="G148" s="70">
        <v>0</v>
      </c>
      <c r="H148" s="159">
        <v>0</v>
      </c>
      <c r="I148" s="159">
        <v>0</v>
      </c>
    </row>
    <row r="149" spans="1:9" x14ac:dyDescent="0.25">
      <c r="A149" s="59">
        <v>3223</v>
      </c>
      <c r="B149" s="60"/>
      <c r="C149" s="61"/>
      <c r="D149" s="62" t="s">
        <v>94</v>
      </c>
      <c r="E149" s="70">
        <v>9056.41</v>
      </c>
      <c r="F149" s="70">
        <v>20000</v>
      </c>
      <c r="G149" s="70">
        <v>11157.18</v>
      </c>
      <c r="H149" s="159">
        <f t="shared" si="8"/>
        <v>55.785899999999998</v>
      </c>
      <c r="I149" s="159">
        <f t="shared" si="10"/>
        <v>123.19649839174684</v>
      </c>
    </row>
    <row r="150" spans="1:9" ht="25.5" x14ac:dyDescent="0.25">
      <c r="A150" s="59">
        <v>3224</v>
      </c>
      <c r="B150" s="60"/>
      <c r="C150" s="61"/>
      <c r="D150" s="62" t="s">
        <v>98</v>
      </c>
      <c r="E150" s="70">
        <v>876.05</v>
      </c>
      <c r="F150" s="70">
        <v>1500</v>
      </c>
      <c r="G150" s="70">
        <v>509.22</v>
      </c>
      <c r="H150" s="159">
        <f t="shared" si="8"/>
        <v>33.948</v>
      </c>
      <c r="I150" s="159">
        <f t="shared" si="10"/>
        <v>58.12681924547686</v>
      </c>
    </row>
    <row r="151" spans="1:9" x14ac:dyDescent="0.25">
      <c r="A151" s="59">
        <v>3225</v>
      </c>
      <c r="B151" s="60"/>
      <c r="C151" s="61"/>
      <c r="D151" s="62" t="s">
        <v>99</v>
      </c>
      <c r="E151" s="70">
        <v>0</v>
      </c>
      <c r="F151" s="70">
        <v>500</v>
      </c>
      <c r="G151" s="70">
        <v>538.03</v>
      </c>
      <c r="H151" s="159">
        <f t="shared" si="8"/>
        <v>107.60599999999999</v>
      </c>
      <c r="I151" s="159">
        <v>0</v>
      </c>
    </row>
    <row r="152" spans="1:9" ht="25.5" x14ac:dyDescent="0.25">
      <c r="A152" s="59">
        <v>3226</v>
      </c>
      <c r="B152" s="60"/>
      <c r="C152" s="61"/>
      <c r="D152" s="62" t="s">
        <v>100</v>
      </c>
      <c r="E152" s="70">
        <v>0</v>
      </c>
      <c r="F152" s="70">
        <v>0</v>
      </c>
      <c r="G152" s="70">
        <v>0</v>
      </c>
      <c r="H152" s="159">
        <v>0</v>
      </c>
      <c r="I152" s="159">
        <v>0</v>
      </c>
    </row>
    <row r="153" spans="1:9" ht="25.5" x14ac:dyDescent="0.25">
      <c r="A153" s="59">
        <v>3227</v>
      </c>
      <c r="B153" s="60"/>
      <c r="C153" s="61"/>
      <c r="D153" s="62" t="s">
        <v>101</v>
      </c>
      <c r="E153" s="70">
        <v>0</v>
      </c>
      <c r="F153" s="70">
        <v>700</v>
      </c>
      <c r="G153" s="70">
        <v>0</v>
      </c>
      <c r="H153" s="159">
        <f t="shared" si="8"/>
        <v>0</v>
      </c>
      <c r="I153" s="159">
        <v>0</v>
      </c>
    </row>
    <row r="154" spans="1:9" x14ac:dyDescent="0.25">
      <c r="A154" s="59">
        <v>323</v>
      </c>
      <c r="B154" s="60"/>
      <c r="C154" s="61"/>
      <c r="D154" s="62" t="s">
        <v>83</v>
      </c>
      <c r="E154" s="70">
        <f>SUM(E155:E163)</f>
        <v>12249.109999999999</v>
      </c>
      <c r="F154" s="70">
        <f>SUM(F155:F163)</f>
        <v>22250</v>
      </c>
      <c r="G154" s="70">
        <f>SUM(G155:G163)</f>
        <v>16280.42</v>
      </c>
      <c r="H154" s="159">
        <f t="shared" si="8"/>
        <v>73.17042696629214</v>
      </c>
      <c r="I154" s="159">
        <f t="shared" si="10"/>
        <v>132.91104414933002</v>
      </c>
    </row>
    <row r="155" spans="1:9" x14ac:dyDescent="0.25">
      <c r="A155" s="59">
        <v>3231</v>
      </c>
      <c r="B155" s="60"/>
      <c r="C155" s="61"/>
      <c r="D155" s="62" t="s">
        <v>102</v>
      </c>
      <c r="E155" s="70">
        <v>1867.97</v>
      </c>
      <c r="F155" s="70">
        <v>2500</v>
      </c>
      <c r="G155" s="70">
        <v>2886.94</v>
      </c>
      <c r="H155" s="159">
        <f t="shared" si="8"/>
        <v>115.4776</v>
      </c>
      <c r="I155" s="159">
        <f t="shared" si="10"/>
        <v>154.54959126752573</v>
      </c>
    </row>
    <row r="156" spans="1:9" ht="25.5" x14ac:dyDescent="0.25">
      <c r="A156" s="59">
        <v>3232</v>
      </c>
      <c r="B156" s="60"/>
      <c r="C156" s="61"/>
      <c r="D156" s="62" t="s">
        <v>103</v>
      </c>
      <c r="E156" s="70">
        <v>1251.52</v>
      </c>
      <c r="F156" s="70">
        <v>1500</v>
      </c>
      <c r="G156" s="70">
        <v>3300.22</v>
      </c>
      <c r="H156" s="159">
        <f t="shared" si="8"/>
        <v>220.01466666666664</v>
      </c>
      <c r="I156" s="159">
        <f t="shared" si="10"/>
        <v>263.69694451546917</v>
      </c>
    </row>
    <row r="157" spans="1:9" x14ac:dyDescent="0.25">
      <c r="A157" s="59">
        <v>3233</v>
      </c>
      <c r="B157" s="60"/>
      <c r="C157" s="61"/>
      <c r="D157" s="62" t="s">
        <v>120</v>
      </c>
      <c r="E157" s="70">
        <v>79.5</v>
      </c>
      <c r="F157" s="70">
        <v>200</v>
      </c>
      <c r="G157" s="70">
        <v>53.1</v>
      </c>
      <c r="H157" s="159">
        <f t="shared" si="8"/>
        <v>26.55</v>
      </c>
      <c r="I157" s="159">
        <f t="shared" si="10"/>
        <v>66.79245283018868</v>
      </c>
    </row>
    <row r="158" spans="1:9" x14ac:dyDescent="0.25">
      <c r="A158" s="59">
        <v>3234</v>
      </c>
      <c r="B158" s="60"/>
      <c r="C158" s="61"/>
      <c r="D158" s="62" t="s">
        <v>121</v>
      </c>
      <c r="E158" s="70">
        <v>4489.67</v>
      </c>
      <c r="F158" s="70">
        <v>5000</v>
      </c>
      <c r="G158" s="70">
        <v>4927.1000000000004</v>
      </c>
      <c r="H158" s="159">
        <f t="shared" si="8"/>
        <v>98.542000000000002</v>
      </c>
      <c r="I158" s="159">
        <f t="shared" si="10"/>
        <v>109.74303233867968</v>
      </c>
    </row>
    <row r="159" spans="1:9" x14ac:dyDescent="0.25">
      <c r="A159" s="59">
        <v>3235</v>
      </c>
      <c r="B159" s="60"/>
      <c r="C159" s="61"/>
      <c r="D159" s="62" t="s">
        <v>122</v>
      </c>
      <c r="E159" s="70">
        <v>0</v>
      </c>
      <c r="F159" s="70">
        <v>8160</v>
      </c>
      <c r="G159" s="70">
        <v>0</v>
      </c>
      <c r="H159" s="159">
        <f t="shared" si="8"/>
        <v>0</v>
      </c>
      <c r="I159" s="159">
        <v>0</v>
      </c>
    </row>
    <row r="160" spans="1:9" x14ac:dyDescent="0.25">
      <c r="A160" s="59">
        <v>3236</v>
      </c>
      <c r="B160" s="60"/>
      <c r="C160" s="61"/>
      <c r="D160" s="62" t="s">
        <v>123</v>
      </c>
      <c r="E160" s="70">
        <v>197.29</v>
      </c>
      <c r="F160" s="70">
        <v>1100</v>
      </c>
      <c r="G160" s="70">
        <v>854.38</v>
      </c>
      <c r="H160" s="159">
        <f t="shared" si="8"/>
        <v>77.670909090909092</v>
      </c>
      <c r="I160" s="159">
        <f t="shared" si="10"/>
        <v>433.05793501951439</v>
      </c>
    </row>
    <row r="161" spans="1:9" s="102" customFormat="1" x14ac:dyDescent="0.25">
      <c r="A161" s="59">
        <v>3237</v>
      </c>
      <c r="B161" s="60"/>
      <c r="C161" s="61"/>
      <c r="D161" s="62" t="s">
        <v>124</v>
      </c>
      <c r="E161" s="70">
        <v>149.31</v>
      </c>
      <c r="F161" s="70">
        <v>0</v>
      </c>
      <c r="G161" s="70">
        <v>0</v>
      </c>
      <c r="H161" s="159">
        <v>0</v>
      </c>
      <c r="I161" s="159">
        <f t="shared" si="10"/>
        <v>0</v>
      </c>
    </row>
    <row r="162" spans="1:9" x14ac:dyDescent="0.25">
      <c r="A162" s="59">
        <v>3238</v>
      </c>
      <c r="B162" s="60"/>
      <c r="C162" s="61"/>
      <c r="D162" s="62" t="s">
        <v>125</v>
      </c>
      <c r="E162" s="70">
        <v>1044.04</v>
      </c>
      <c r="F162" s="70">
        <v>1790</v>
      </c>
      <c r="G162" s="70">
        <v>1559.18</v>
      </c>
      <c r="H162" s="159">
        <f t="shared" si="8"/>
        <v>87.105027932960894</v>
      </c>
      <c r="I162" s="159">
        <f t="shared" si="10"/>
        <v>149.34102141680395</v>
      </c>
    </row>
    <row r="163" spans="1:9" x14ac:dyDescent="0.25">
      <c r="A163" s="59">
        <v>3239</v>
      </c>
      <c r="B163" s="60"/>
      <c r="C163" s="61"/>
      <c r="D163" s="62" t="s">
        <v>104</v>
      </c>
      <c r="E163" s="70">
        <v>3169.81</v>
      </c>
      <c r="F163" s="70">
        <v>2000</v>
      </c>
      <c r="G163" s="70">
        <v>2699.5</v>
      </c>
      <c r="H163" s="159">
        <f t="shared" si="8"/>
        <v>134.97499999999999</v>
      </c>
      <c r="I163" s="159">
        <f t="shared" si="10"/>
        <v>85.162833103561411</v>
      </c>
    </row>
    <row r="164" spans="1:9" ht="25.5" x14ac:dyDescent="0.25">
      <c r="A164" s="59">
        <v>324</v>
      </c>
      <c r="B164" s="60"/>
      <c r="C164" s="61"/>
      <c r="D164" s="62" t="s">
        <v>84</v>
      </c>
      <c r="E164" s="70">
        <f>SUM(E165)</f>
        <v>0</v>
      </c>
      <c r="F164" s="70">
        <f>SUM(F165)</f>
        <v>0</v>
      </c>
      <c r="G164" s="70">
        <f>SUM(G165)</f>
        <v>0</v>
      </c>
      <c r="H164" s="159">
        <v>0</v>
      </c>
      <c r="I164" s="159">
        <v>0</v>
      </c>
    </row>
    <row r="165" spans="1:9" ht="25.5" x14ac:dyDescent="0.25">
      <c r="A165" s="59">
        <v>3241</v>
      </c>
      <c r="B165" s="60"/>
      <c r="C165" s="61"/>
      <c r="D165" s="62" t="s">
        <v>126</v>
      </c>
      <c r="E165" s="70">
        <v>0</v>
      </c>
      <c r="F165" s="70">
        <v>0</v>
      </c>
      <c r="G165" s="70">
        <v>0</v>
      </c>
      <c r="H165" s="159">
        <v>0</v>
      </c>
      <c r="I165" s="159">
        <v>0</v>
      </c>
    </row>
    <row r="166" spans="1:9" ht="25.5" x14ac:dyDescent="0.25">
      <c r="A166" s="59">
        <v>329</v>
      </c>
      <c r="B166" s="60"/>
      <c r="C166" s="61"/>
      <c r="D166" s="62" t="s">
        <v>85</v>
      </c>
      <c r="E166" s="70">
        <f>SUM(E167:E173)</f>
        <v>3326.5600000000004</v>
      </c>
      <c r="F166" s="70">
        <f>SUM(F167:F173)</f>
        <v>2160</v>
      </c>
      <c r="G166" s="70">
        <f>SUM(G167:G173)</f>
        <v>762.41</v>
      </c>
      <c r="H166" s="159">
        <f t="shared" si="8"/>
        <v>35.296759259259261</v>
      </c>
      <c r="I166" s="159">
        <f t="shared" si="10"/>
        <v>22.91887114616901</v>
      </c>
    </row>
    <row r="167" spans="1:9" ht="38.25" x14ac:dyDescent="0.25">
      <c r="A167" s="59">
        <v>3291</v>
      </c>
      <c r="B167" s="60"/>
      <c r="C167" s="61"/>
      <c r="D167" s="62" t="s">
        <v>127</v>
      </c>
      <c r="E167" s="70">
        <v>0</v>
      </c>
      <c r="F167" s="70">
        <v>0</v>
      </c>
      <c r="G167" s="70">
        <v>0</v>
      </c>
      <c r="H167" s="159">
        <v>0</v>
      </c>
      <c r="I167" s="159">
        <v>0</v>
      </c>
    </row>
    <row r="168" spans="1:9" x14ac:dyDescent="0.25">
      <c r="A168" s="59">
        <v>3292</v>
      </c>
      <c r="B168" s="60"/>
      <c r="C168" s="61"/>
      <c r="D168" s="62" t="s">
        <v>128</v>
      </c>
      <c r="E168" s="70">
        <v>0</v>
      </c>
      <c r="F168" s="70">
        <v>0</v>
      </c>
      <c r="G168" s="70">
        <v>0</v>
      </c>
      <c r="H168" s="159">
        <v>0</v>
      </c>
      <c r="I168" s="159">
        <v>0</v>
      </c>
    </row>
    <row r="169" spans="1:9" x14ac:dyDescent="0.25">
      <c r="A169" s="59">
        <v>3293</v>
      </c>
      <c r="B169" s="60"/>
      <c r="C169" s="61"/>
      <c r="D169" s="62" t="s">
        <v>178</v>
      </c>
      <c r="E169" s="70">
        <v>1882</v>
      </c>
      <c r="F169" s="70">
        <v>0</v>
      </c>
      <c r="G169" s="70">
        <v>0</v>
      </c>
      <c r="H169" s="159">
        <v>0</v>
      </c>
      <c r="I169" s="159">
        <f t="shared" si="10"/>
        <v>0</v>
      </c>
    </row>
    <row r="170" spans="1:9" x14ac:dyDescent="0.25">
      <c r="A170" s="59">
        <v>3294</v>
      </c>
      <c r="B170" s="60"/>
      <c r="C170" s="61"/>
      <c r="D170" s="62" t="s">
        <v>130</v>
      </c>
      <c r="E170" s="70">
        <v>108.09</v>
      </c>
      <c r="F170" s="70">
        <v>160</v>
      </c>
      <c r="G170" s="70">
        <v>125</v>
      </c>
      <c r="H170" s="159">
        <f t="shared" si="8"/>
        <v>78.125</v>
      </c>
      <c r="I170" s="159">
        <f t="shared" si="10"/>
        <v>115.64437043204737</v>
      </c>
    </row>
    <row r="171" spans="1:9" x14ac:dyDescent="0.25">
      <c r="A171" s="59">
        <v>3295</v>
      </c>
      <c r="B171" s="60"/>
      <c r="C171" s="61"/>
      <c r="D171" s="62" t="s">
        <v>105</v>
      </c>
      <c r="E171" s="70">
        <v>65.040000000000006</v>
      </c>
      <c r="F171" s="70">
        <v>0</v>
      </c>
      <c r="G171" s="70">
        <v>0</v>
      </c>
      <c r="H171" s="159">
        <v>0</v>
      </c>
      <c r="I171" s="159">
        <f t="shared" si="10"/>
        <v>0</v>
      </c>
    </row>
    <row r="172" spans="1:9" x14ac:dyDescent="0.25">
      <c r="A172" s="59">
        <v>3296</v>
      </c>
      <c r="B172" s="60"/>
      <c r="C172" s="61"/>
      <c r="D172" s="62" t="s">
        <v>131</v>
      </c>
      <c r="E172" s="70">
        <v>0</v>
      </c>
      <c r="F172" s="70">
        <v>0</v>
      </c>
      <c r="G172" s="70">
        <v>0</v>
      </c>
      <c r="H172" s="159">
        <v>0</v>
      </c>
      <c r="I172" s="159">
        <v>0</v>
      </c>
    </row>
    <row r="173" spans="1:9" ht="25.5" x14ac:dyDescent="0.25">
      <c r="A173" s="59">
        <v>3299</v>
      </c>
      <c r="B173" s="60"/>
      <c r="C173" s="61"/>
      <c r="D173" s="62" t="s">
        <v>85</v>
      </c>
      <c r="E173" s="70">
        <v>1271.43</v>
      </c>
      <c r="F173" s="70">
        <v>2000</v>
      </c>
      <c r="G173" s="70">
        <v>637.41</v>
      </c>
      <c r="H173" s="159">
        <f t="shared" si="8"/>
        <v>31.870499999999996</v>
      </c>
      <c r="I173" s="159">
        <f t="shared" si="10"/>
        <v>50.133314456950039</v>
      </c>
    </row>
    <row r="174" spans="1:9" x14ac:dyDescent="0.25">
      <c r="A174" s="96">
        <v>34</v>
      </c>
      <c r="B174" s="97"/>
      <c r="C174" s="98"/>
      <c r="D174" s="95" t="s">
        <v>86</v>
      </c>
      <c r="E174" s="69">
        <f>SUM(E175)</f>
        <v>627.16999999999996</v>
      </c>
      <c r="F174" s="69">
        <f>SUM(F175)</f>
        <v>1000</v>
      </c>
      <c r="G174" s="69">
        <f>SUM(G175)</f>
        <v>359.19</v>
      </c>
      <c r="H174" s="159">
        <f t="shared" si="8"/>
        <v>35.919000000000004</v>
      </c>
      <c r="I174" s="159">
        <f t="shared" si="10"/>
        <v>57.271553167402779</v>
      </c>
    </row>
    <row r="175" spans="1:9" x14ac:dyDescent="0.25">
      <c r="A175" s="59">
        <v>343</v>
      </c>
      <c r="B175" s="60"/>
      <c r="C175" s="61"/>
      <c r="D175" s="62" t="s">
        <v>87</v>
      </c>
      <c r="E175" s="70">
        <f>SUM(E176:E177)</f>
        <v>627.16999999999996</v>
      </c>
      <c r="F175" s="70">
        <f>SUM(F176:F177)</f>
        <v>1000</v>
      </c>
      <c r="G175" s="70">
        <f>SUM(G176:G177)</f>
        <v>359.19</v>
      </c>
      <c r="H175" s="159">
        <f t="shared" si="8"/>
        <v>35.919000000000004</v>
      </c>
      <c r="I175" s="159">
        <f t="shared" si="10"/>
        <v>57.271553167402779</v>
      </c>
    </row>
    <row r="176" spans="1:9" ht="25.5" x14ac:dyDescent="0.25">
      <c r="A176" s="59">
        <v>3431</v>
      </c>
      <c r="B176" s="60"/>
      <c r="C176" s="61"/>
      <c r="D176" s="62" t="s">
        <v>106</v>
      </c>
      <c r="E176" s="70">
        <v>492.01</v>
      </c>
      <c r="F176" s="70">
        <v>1000</v>
      </c>
      <c r="G176" s="70">
        <v>359.06</v>
      </c>
      <c r="H176" s="159">
        <f t="shared" si="8"/>
        <v>35.905999999999999</v>
      </c>
      <c r="I176" s="159">
        <f t="shared" si="10"/>
        <v>72.978191500172755</v>
      </c>
    </row>
    <row r="177" spans="1:9" x14ac:dyDescent="0.25">
      <c r="A177" s="59">
        <v>3433</v>
      </c>
      <c r="B177" s="60"/>
      <c r="C177" s="61"/>
      <c r="D177" s="62" t="s">
        <v>107</v>
      </c>
      <c r="E177" s="70">
        <v>135.16</v>
      </c>
      <c r="F177" s="70">
        <v>0</v>
      </c>
      <c r="G177" s="70">
        <v>0.13</v>
      </c>
      <c r="H177" s="159">
        <v>0</v>
      </c>
      <c r="I177" s="159">
        <f t="shared" si="10"/>
        <v>9.618230245634804E-2</v>
      </c>
    </row>
    <row r="178" spans="1:9" ht="38.25" x14ac:dyDescent="0.25">
      <c r="A178" s="64">
        <v>37</v>
      </c>
      <c r="B178" s="65"/>
      <c r="C178" s="66"/>
      <c r="D178" s="56" t="s">
        <v>88</v>
      </c>
      <c r="E178" s="70">
        <v>0</v>
      </c>
      <c r="F178" s="70">
        <v>0</v>
      </c>
      <c r="G178" s="70">
        <v>0</v>
      </c>
      <c r="H178" s="159">
        <v>0</v>
      </c>
      <c r="I178" s="159">
        <v>0</v>
      </c>
    </row>
    <row r="179" spans="1:9" ht="25.5" x14ac:dyDescent="0.25">
      <c r="A179" s="59">
        <v>372</v>
      </c>
      <c r="B179" s="60"/>
      <c r="C179" s="61"/>
      <c r="D179" s="62" t="s">
        <v>89</v>
      </c>
      <c r="E179" s="70">
        <v>0</v>
      </c>
      <c r="F179" s="70">
        <v>0</v>
      </c>
      <c r="G179" s="70">
        <v>0</v>
      </c>
      <c r="H179" s="159">
        <v>0</v>
      </c>
      <c r="I179" s="159">
        <v>0</v>
      </c>
    </row>
    <row r="180" spans="1:9" ht="25.5" x14ac:dyDescent="0.25">
      <c r="A180" s="59">
        <v>3721</v>
      </c>
      <c r="B180" s="60"/>
      <c r="C180" s="61"/>
      <c r="D180" s="62" t="s">
        <v>108</v>
      </c>
      <c r="E180" s="70">
        <v>0</v>
      </c>
      <c r="F180" s="70">
        <v>0</v>
      </c>
      <c r="G180" s="70">
        <v>0</v>
      </c>
      <c r="H180" s="159">
        <v>0</v>
      </c>
      <c r="I180" s="159">
        <v>0</v>
      </c>
    </row>
    <row r="181" spans="1:9" ht="25.5" x14ac:dyDescent="0.25">
      <c r="A181" s="59">
        <v>3722</v>
      </c>
      <c r="B181" s="60"/>
      <c r="C181" s="61"/>
      <c r="D181" s="62" t="s">
        <v>109</v>
      </c>
      <c r="E181" s="70">
        <v>0</v>
      </c>
      <c r="F181" s="70">
        <v>0</v>
      </c>
      <c r="G181" s="70">
        <v>0</v>
      </c>
      <c r="H181" s="159">
        <v>0</v>
      </c>
      <c r="I181" s="159">
        <v>0</v>
      </c>
    </row>
    <row r="182" spans="1:9" ht="38.25" x14ac:dyDescent="0.25">
      <c r="A182" s="64">
        <v>4</v>
      </c>
      <c r="B182" s="65"/>
      <c r="C182" s="66"/>
      <c r="D182" s="56" t="s">
        <v>24</v>
      </c>
      <c r="E182" s="69">
        <v>0</v>
      </c>
      <c r="F182" s="69">
        <v>0</v>
      </c>
      <c r="G182" s="69">
        <v>0</v>
      </c>
      <c r="H182" s="159">
        <v>0</v>
      </c>
      <c r="I182" s="159">
        <v>0</v>
      </c>
    </row>
    <row r="183" spans="1:9" ht="38.25" x14ac:dyDescent="0.25">
      <c r="A183" s="64">
        <v>42</v>
      </c>
      <c r="B183" s="65"/>
      <c r="C183" s="66"/>
      <c r="D183" s="56" t="s">
        <v>24</v>
      </c>
      <c r="E183" s="70">
        <v>0</v>
      </c>
      <c r="F183" s="70">
        <v>0</v>
      </c>
      <c r="G183" s="70">
        <v>0</v>
      </c>
      <c r="H183" s="159">
        <v>0</v>
      </c>
      <c r="I183" s="159">
        <v>0</v>
      </c>
    </row>
    <row r="184" spans="1:9" x14ac:dyDescent="0.25">
      <c r="A184" s="59">
        <v>422</v>
      </c>
      <c r="B184" s="60"/>
      <c r="C184" s="61"/>
      <c r="D184" s="62" t="s">
        <v>90</v>
      </c>
      <c r="E184" s="70">
        <v>0</v>
      </c>
      <c r="F184" s="70">
        <v>0</v>
      </c>
      <c r="G184" s="70">
        <v>0</v>
      </c>
      <c r="H184" s="159">
        <v>0</v>
      </c>
      <c r="I184" s="159">
        <v>0</v>
      </c>
    </row>
    <row r="185" spans="1:9" x14ac:dyDescent="0.25">
      <c r="A185" s="59">
        <v>4221</v>
      </c>
      <c r="B185" s="60"/>
      <c r="C185" s="61"/>
      <c r="D185" s="62" t="s">
        <v>110</v>
      </c>
      <c r="E185" s="70">
        <v>0</v>
      </c>
      <c r="F185" s="70">
        <v>0</v>
      </c>
      <c r="G185" s="70">
        <v>0</v>
      </c>
      <c r="H185" s="159">
        <v>0</v>
      </c>
      <c r="I185" s="159">
        <v>0</v>
      </c>
    </row>
    <row r="186" spans="1:9" ht="25.5" x14ac:dyDescent="0.25">
      <c r="A186" s="59">
        <v>4227</v>
      </c>
      <c r="B186" s="60"/>
      <c r="C186" s="61"/>
      <c r="D186" s="62" t="s">
        <v>115</v>
      </c>
      <c r="E186" s="70">
        <v>0</v>
      </c>
      <c r="F186" s="70"/>
      <c r="G186" s="70"/>
      <c r="H186" s="159">
        <v>0</v>
      </c>
      <c r="I186" s="159">
        <v>0</v>
      </c>
    </row>
    <row r="187" spans="1:9" ht="25.5" x14ac:dyDescent="0.25">
      <c r="A187" s="59">
        <v>424</v>
      </c>
      <c r="B187" s="60"/>
      <c r="C187" s="61"/>
      <c r="D187" s="62" t="s">
        <v>91</v>
      </c>
      <c r="E187" s="70">
        <v>0</v>
      </c>
      <c r="F187" s="70"/>
      <c r="G187" s="70"/>
      <c r="H187" s="159">
        <v>0</v>
      </c>
      <c r="I187" s="159">
        <v>0</v>
      </c>
    </row>
    <row r="188" spans="1:9" x14ac:dyDescent="0.25">
      <c r="A188" s="59">
        <v>4241</v>
      </c>
      <c r="B188" s="60"/>
      <c r="C188" s="61"/>
      <c r="D188" s="62" t="s">
        <v>116</v>
      </c>
      <c r="E188" s="70">
        <v>0</v>
      </c>
      <c r="F188" s="70"/>
      <c r="G188" s="70"/>
      <c r="H188" s="159">
        <v>0</v>
      </c>
      <c r="I188" s="159">
        <v>0</v>
      </c>
    </row>
    <row r="189" spans="1:9" x14ac:dyDescent="0.25">
      <c r="A189" s="59"/>
      <c r="B189" s="60"/>
      <c r="C189" s="61"/>
      <c r="D189" s="62"/>
      <c r="E189" s="70"/>
      <c r="F189" s="70"/>
      <c r="G189" s="70"/>
      <c r="H189" s="159">
        <v>0</v>
      </c>
      <c r="I189" s="159">
        <v>0</v>
      </c>
    </row>
    <row r="190" spans="1:9" x14ac:dyDescent="0.25">
      <c r="A190" s="59"/>
      <c r="B190" s="60"/>
      <c r="C190" s="61"/>
      <c r="D190" s="56" t="s">
        <v>77</v>
      </c>
      <c r="E190" s="69">
        <f>SUM(E129+E182)</f>
        <v>32996.770000000004</v>
      </c>
      <c r="F190" s="69">
        <f>SUM(F129+F182)</f>
        <v>57529</v>
      </c>
      <c r="G190" s="69">
        <f>SUM(G129+G182)</f>
        <v>38457.320000000007</v>
      </c>
      <c r="H190" s="159">
        <f t="shared" si="8"/>
        <v>66.848580715812915</v>
      </c>
      <c r="I190" s="159">
        <f t="shared" si="10"/>
        <v>116.54874098282954</v>
      </c>
    </row>
    <row r="191" spans="1:9" ht="33.75" x14ac:dyDescent="0.25">
      <c r="A191" s="220" t="s">
        <v>16</v>
      </c>
      <c r="B191" s="221"/>
      <c r="C191" s="222"/>
      <c r="D191" s="139" t="s">
        <v>17</v>
      </c>
      <c r="E191" s="112" t="s">
        <v>200</v>
      </c>
      <c r="F191" s="113" t="s">
        <v>194</v>
      </c>
      <c r="G191" s="113" t="s">
        <v>201</v>
      </c>
      <c r="H191" s="156" t="s">
        <v>211</v>
      </c>
      <c r="I191" s="157" t="s">
        <v>212</v>
      </c>
    </row>
    <row r="192" spans="1:9" x14ac:dyDescent="0.25">
      <c r="A192" s="134"/>
      <c r="B192" s="135"/>
      <c r="C192" s="136"/>
      <c r="D192" s="139"/>
      <c r="E192" s="140">
        <v>1</v>
      </c>
      <c r="F192" s="140">
        <v>2</v>
      </c>
      <c r="G192" s="140">
        <v>3</v>
      </c>
      <c r="H192" s="146">
        <v>4</v>
      </c>
      <c r="I192" s="147">
        <v>5</v>
      </c>
    </row>
    <row r="193" spans="1:9" x14ac:dyDescent="0.25">
      <c r="A193" s="223" t="s">
        <v>58</v>
      </c>
      <c r="B193" s="224"/>
      <c r="C193" s="225"/>
      <c r="D193" s="137" t="s">
        <v>59</v>
      </c>
      <c r="E193" s="7"/>
      <c r="F193" s="7"/>
      <c r="G193" s="7"/>
      <c r="H193" s="158"/>
      <c r="I193" s="159"/>
    </row>
    <row r="194" spans="1:9" x14ac:dyDescent="0.25">
      <c r="A194" s="223" t="s">
        <v>202</v>
      </c>
      <c r="B194" s="224"/>
      <c r="C194" s="225"/>
      <c r="D194" s="137" t="s">
        <v>96</v>
      </c>
      <c r="E194" s="7"/>
      <c r="F194" s="7"/>
      <c r="G194" s="7"/>
      <c r="H194" s="158"/>
      <c r="I194" s="159"/>
    </row>
    <row r="195" spans="1:9" x14ac:dyDescent="0.25">
      <c r="A195" s="226" t="s">
        <v>117</v>
      </c>
      <c r="B195" s="227"/>
      <c r="C195" s="228"/>
      <c r="D195" s="138" t="s">
        <v>118</v>
      </c>
      <c r="E195" s="7"/>
      <c r="F195" s="7"/>
      <c r="G195" s="7"/>
      <c r="H195" s="158"/>
      <c r="I195" s="159"/>
    </row>
    <row r="196" spans="1:9" ht="38.25" x14ac:dyDescent="0.25">
      <c r="A196" s="131">
        <v>4</v>
      </c>
      <c r="B196" s="132"/>
      <c r="C196" s="133"/>
      <c r="D196" s="137" t="s">
        <v>24</v>
      </c>
      <c r="E196" s="69">
        <v>0</v>
      </c>
      <c r="F196" s="69">
        <v>0</v>
      </c>
      <c r="G196" s="69">
        <v>2000</v>
      </c>
      <c r="H196" s="159">
        <v>0</v>
      </c>
      <c r="I196" s="159">
        <v>0</v>
      </c>
    </row>
    <row r="197" spans="1:9" ht="38.25" x14ac:dyDescent="0.25">
      <c r="A197" s="131">
        <v>42</v>
      </c>
      <c r="B197" s="132"/>
      <c r="C197" s="133"/>
      <c r="D197" s="137" t="s">
        <v>24</v>
      </c>
      <c r="E197" s="70">
        <v>0</v>
      </c>
      <c r="F197" s="70">
        <v>0</v>
      </c>
      <c r="G197" s="70">
        <v>0</v>
      </c>
      <c r="H197" s="159">
        <v>0</v>
      </c>
      <c r="I197" s="159">
        <v>0</v>
      </c>
    </row>
    <row r="198" spans="1:9" x14ac:dyDescent="0.25">
      <c r="A198" s="59">
        <v>422</v>
      </c>
      <c r="B198" s="60"/>
      <c r="C198" s="61"/>
      <c r="D198" s="62" t="s">
        <v>90</v>
      </c>
      <c r="E198" s="70">
        <v>0</v>
      </c>
      <c r="F198" s="70">
        <v>0</v>
      </c>
      <c r="G198" s="70">
        <v>2000</v>
      </c>
      <c r="H198" s="159">
        <v>0</v>
      </c>
      <c r="I198" s="159">
        <v>0</v>
      </c>
    </row>
    <row r="199" spans="1:9" x14ac:dyDescent="0.25">
      <c r="A199" s="59">
        <v>4221</v>
      </c>
      <c r="B199" s="60"/>
      <c r="C199" s="61"/>
      <c r="D199" s="62" t="s">
        <v>110</v>
      </c>
      <c r="E199" s="70">
        <v>0</v>
      </c>
      <c r="F199" s="70">
        <v>0</v>
      </c>
      <c r="G199" s="70">
        <v>0</v>
      </c>
      <c r="H199" s="159">
        <v>0</v>
      </c>
      <c r="I199" s="159"/>
    </row>
    <row r="200" spans="1:9" ht="25.5" x14ac:dyDescent="0.25">
      <c r="A200" s="59">
        <v>4227</v>
      </c>
      <c r="B200" s="60"/>
      <c r="C200" s="61"/>
      <c r="D200" s="62" t="s">
        <v>115</v>
      </c>
      <c r="E200" s="70">
        <v>0</v>
      </c>
      <c r="F200" s="70">
        <v>0</v>
      </c>
      <c r="G200" s="70">
        <v>2000</v>
      </c>
      <c r="H200" s="159">
        <v>0</v>
      </c>
      <c r="I200" s="159">
        <v>0</v>
      </c>
    </row>
    <row r="201" spans="1:9" ht="28.5" customHeight="1" x14ac:dyDescent="0.25">
      <c r="A201" s="59"/>
      <c r="B201" s="60"/>
      <c r="C201" s="61"/>
      <c r="D201" s="137" t="s">
        <v>77</v>
      </c>
      <c r="E201" s="69">
        <v>0</v>
      </c>
      <c r="F201" s="69">
        <v>0</v>
      </c>
      <c r="G201" s="69">
        <v>2000</v>
      </c>
      <c r="H201" s="159">
        <v>0</v>
      </c>
      <c r="I201" s="159">
        <v>0</v>
      </c>
    </row>
    <row r="202" spans="1:9" ht="33.75" x14ac:dyDescent="0.25">
      <c r="A202" s="220" t="s">
        <v>16</v>
      </c>
      <c r="B202" s="221"/>
      <c r="C202" s="222"/>
      <c r="D202" s="139" t="s">
        <v>17</v>
      </c>
      <c r="E202" s="112" t="s">
        <v>200</v>
      </c>
      <c r="F202" s="113" t="s">
        <v>194</v>
      </c>
      <c r="G202" s="113" t="s">
        <v>201</v>
      </c>
      <c r="H202" s="156" t="s">
        <v>211</v>
      </c>
      <c r="I202" s="157" t="s">
        <v>212</v>
      </c>
    </row>
    <row r="203" spans="1:9" x14ac:dyDescent="0.25">
      <c r="A203" s="134"/>
      <c r="B203" s="135"/>
      <c r="C203" s="136"/>
      <c r="D203" s="139"/>
      <c r="E203" s="140">
        <v>1</v>
      </c>
      <c r="F203" s="140">
        <v>2</v>
      </c>
      <c r="G203" s="140">
        <v>3</v>
      </c>
      <c r="H203" s="146">
        <v>4</v>
      </c>
      <c r="I203" s="147">
        <v>5</v>
      </c>
    </row>
    <row r="204" spans="1:9" x14ac:dyDescent="0.25">
      <c r="A204" s="223" t="s">
        <v>58</v>
      </c>
      <c r="B204" s="224"/>
      <c r="C204" s="225"/>
      <c r="D204" s="137" t="s">
        <v>59</v>
      </c>
      <c r="E204" s="7"/>
      <c r="F204" s="7"/>
      <c r="G204" s="7"/>
      <c r="H204" s="158"/>
      <c r="I204" s="159"/>
    </row>
    <row r="205" spans="1:9" x14ac:dyDescent="0.25">
      <c r="A205" s="223" t="s">
        <v>203</v>
      </c>
      <c r="B205" s="224"/>
      <c r="C205" s="225"/>
      <c r="D205" s="137" t="s">
        <v>96</v>
      </c>
      <c r="E205" s="7"/>
      <c r="F205" s="7"/>
      <c r="G205" s="7"/>
      <c r="H205" s="158"/>
      <c r="I205" s="159"/>
    </row>
    <row r="206" spans="1:9" ht="25.5" x14ac:dyDescent="0.25">
      <c r="A206" s="226" t="s">
        <v>78</v>
      </c>
      <c r="B206" s="227"/>
      <c r="C206" s="228"/>
      <c r="D206" s="138" t="s">
        <v>204</v>
      </c>
      <c r="E206" s="7"/>
      <c r="F206" s="7"/>
      <c r="G206" s="7"/>
      <c r="H206" s="158"/>
      <c r="I206" s="159"/>
    </row>
    <row r="207" spans="1:9" x14ac:dyDescent="0.25">
      <c r="A207" s="131">
        <v>3</v>
      </c>
      <c r="B207" s="132"/>
      <c r="C207" s="133"/>
      <c r="D207" s="137" t="s">
        <v>8</v>
      </c>
      <c r="E207" s="69">
        <v>0</v>
      </c>
      <c r="F207" s="69">
        <v>0</v>
      </c>
      <c r="G207" s="69">
        <v>550.29999999999995</v>
      </c>
      <c r="H207" s="159">
        <v>0</v>
      </c>
      <c r="I207" s="159">
        <v>0</v>
      </c>
    </row>
    <row r="208" spans="1:9" x14ac:dyDescent="0.25">
      <c r="A208" s="131">
        <v>32</v>
      </c>
      <c r="B208" s="132"/>
      <c r="C208" s="133"/>
      <c r="D208" s="137" t="s">
        <v>18</v>
      </c>
      <c r="E208" s="70">
        <v>0</v>
      </c>
      <c r="F208" s="70">
        <v>0</v>
      </c>
      <c r="G208" s="70">
        <f>SUM(G209+G211)</f>
        <v>550.29999999999995</v>
      </c>
      <c r="H208" s="159">
        <v>0</v>
      </c>
      <c r="I208" s="159">
        <v>0</v>
      </c>
    </row>
    <row r="209" spans="1:9" x14ac:dyDescent="0.25">
      <c r="A209" s="59">
        <v>322</v>
      </c>
      <c r="B209" s="60"/>
      <c r="C209" s="61"/>
      <c r="D209" s="62" t="s">
        <v>82</v>
      </c>
      <c r="E209" s="70">
        <v>0</v>
      </c>
      <c r="F209" s="70">
        <v>0</v>
      </c>
      <c r="G209" s="70">
        <v>60.94</v>
      </c>
      <c r="H209" s="159">
        <v>0</v>
      </c>
      <c r="I209" s="159">
        <v>0</v>
      </c>
    </row>
    <row r="210" spans="1:9" ht="25.5" x14ac:dyDescent="0.25">
      <c r="A210" s="59">
        <v>3221</v>
      </c>
      <c r="B210" s="60"/>
      <c r="C210" s="61"/>
      <c r="D210" s="62" t="s">
        <v>92</v>
      </c>
      <c r="E210" s="70">
        <v>0</v>
      </c>
      <c r="F210" s="70">
        <v>0</v>
      </c>
      <c r="G210" s="70">
        <v>60.94</v>
      </c>
      <c r="H210" s="159">
        <v>0</v>
      </c>
      <c r="I210" s="159">
        <v>0</v>
      </c>
    </row>
    <row r="211" spans="1:9" ht="25.5" x14ac:dyDescent="0.25">
      <c r="A211" s="59">
        <v>329</v>
      </c>
      <c r="B211" s="60"/>
      <c r="C211" s="61"/>
      <c r="D211" s="62" t="s">
        <v>205</v>
      </c>
      <c r="E211" s="70">
        <v>0</v>
      </c>
      <c r="F211" s="70">
        <v>0</v>
      </c>
      <c r="G211" s="70">
        <f>SUM(G212:G213)</f>
        <v>489.36</v>
      </c>
      <c r="H211" s="159">
        <v>0</v>
      </c>
      <c r="I211" s="159">
        <v>0</v>
      </c>
    </row>
    <row r="212" spans="1:9" x14ac:dyDescent="0.25">
      <c r="A212" s="59">
        <v>3293</v>
      </c>
      <c r="B212" s="60"/>
      <c r="C212" s="61"/>
      <c r="D212" s="62" t="s">
        <v>178</v>
      </c>
      <c r="E212" s="70">
        <v>0</v>
      </c>
      <c r="F212" s="70">
        <v>0</v>
      </c>
      <c r="G212" s="70">
        <v>350.3</v>
      </c>
      <c r="H212" s="159">
        <v>0</v>
      </c>
      <c r="I212" s="159">
        <v>0</v>
      </c>
    </row>
    <row r="213" spans="1:9" ht="25.5" x14ac:dyDescent="0.25">
      <c r="A213" s="59">
        <v>3299</v>
      </c>
      <c r="B213" s="60"/>
      <c r="C213" s="61"/>
      <c r="D213" s="62" t="s">
        <v>205</v>
      </c>
      <c r="E213" s="70">
        <v>0</v>
      </c>
      <c r="F213" s="70">
        <v>0</v>
      </c>
      <c r="G213" s="70">
        <v>139.06</v>
      </c>
      <c r="H213" s="159">
        <v>0</v>
      </c>
      <c r="I213" s="159">
        <v>0</v>
      </c>
    </row>
    <row r="214" spans="1:9" x14ac:dyDescent="0.25">
      <c r="A214" s="59"/>
      <c r="B214" s="60"/>
      <c r="C214" s="61"/>
      <c r="D214" s="137" t="s">
        <v>77</v>
      </c>
      <c r="E214" s="69">
        <v>0</v>
      </c>
      <c r="F214" s="69">
        <v>0</v>
      </c>
      <c r="G214" s="69">
        <v>550.29999999999995</v>
      </c>
      <c r="H214" s="159">
        <v>0</v>
      </c>
      <c r="I214" s="159">
        <v>0</v>
      </c>
    </row>
    <row r="215" spans="1:9" ht="33.75" x14ac:dyDescent="0.25">
      <c r="A215" s="220" t="s">
        <v>16</v>
      </c>
      <c r="B215" s="221"/>
      <c r="C215" s="222"/>
      <c r="D215" s="139" t="s">
        <v>17</v>
      </c>
      <c r="E215" s="112" t="s">
        <v>200</v>
      </c>
      <c r="F215" s="113" t="s">
        <v>194</v>
      </c>
      <c r="G215" s="113" t="s">
        <v>201</v>
      </c>
      <c r="H215" s="156" t="s">
        <v>211</v>
      </c>
      <c r="I215" s="157" t="s">
        <v>212</v>
      </c>
    </row>
    <row r="216" spans="1:9" x14ac:dyDescent="0.25">
      <c r="A216" s="134"/>
      <c r="B216" s="135"/>
      <c r="C216" s="136"/>
      <c r="D216" s="139"/>
      <c r="E216" s="140">
        <v>1</v>
      </c>
      <c r="F216" s="140">
        <v>2</v>
      </c>
      <c r="G216" s="140">
        <v>3</v>
      </c>
      <c r="H216" s="146">
        <v>4</v>
      </c>
      <c r="I216" s="148">
        <v>5</v>
      </c>
    </row>
    <row r="217" spans="1:9" x14ac:dyDescent="0.25">
      <c r="A217" s="71">
        <v>1013</v>
      </c>
      <c r="B217" s="72"/>
      <c r="C217" s="56"/>
      <c r="D217" s="56" t="s">
        <v>133</v>
      </c>
      <c r="E217" s="7"/>
      <c r="F217" s="7"/>
      <c r="G217" s="7"/>
      <c r="H217" s="158"/>
      <c r="I217" s="159"/>
    </row>
    <row r="218" spans="1:9" x14ac:dyDescent="0.25">
      <c r="A218" s="223" t="s">
        <v>95</v>
      </c>
      <c r="B218" s="224"/>
      <c r="C218" s="225"/>
      <c r="D218" s="56" t="s">
        <v>96</v>
      </c>
      <c r="E218" s="7"/>
      <c r="F218" s="7"/>
      <c r="G218" s="7"/>
      <c r="H218" s="158"/>
      <c r="I218" s="159"/>
    </row>
    <row r="219" spans="1:9" x14ac:dyDescent="0.25">
      <c r="A219" s="226" t="s">
        <v>134</v>
      </c>
      <c r="B219" s="227"/>
      <c r="C219" s="228"/>
      <c r="D219" s="57" t="s">
        <v>135</v>
      </c>
      <c r="E219" s="7"/>
      <c r="F219" s="7"/>
      <c r="G219" s="7"/>
      <c r="H219" s="158"/>
      <c r="I219" s="159"/>
    </row>
    <row r="220" spans="1:9" x14ac:dyDescent="0.25">
      <c r="A220" s="223">
        <v>3</v>
      </c>
      <c r="B220" s="224"/>
      <c r="C220" s="225"/>
      <c r="D220" s="56" t="s">
        <v>8</v>
      </c>
      <c r="E220" s="67">
        <f>SUM(E221+E231)</f>
        <v>3649.51</v>
      </c>
      <c r="F220" s="67">
        <v>0</v>
      </c>
      <c r="G220" s="67">
        <v>300</v>
      </c>
      <c r="H220" s="159">
        <v>0</v>
      </c>
      <c r="I220" s="159">
        <f t="shared" ref="I220" si="11">SUM(G220/E220)*100</f>
        <v>8.2202816268485357</v>
      </c>
    </row>
    <row r="221" spans="1:9" x14ac:dyDescent="0.25">
      <c r="A221" s="217">
        <v>31</v>
      </c>
      <c r="B221" s="218"/>
      <c r="C221" s="219"/>
      <c r="D221" s="56" t="s">
        <v>9</v>
      </c>
      <c r="E221" s="67">
        <v>0</v>
      </c>
      <c r="F221" s="67">
        <v>0</v>
      </c>
      <c r="G221" s="67">
        <v>0</v>
      </c>
      <c r="H221" s="159">
        <v>0</v>
      </c>
      <c r="I221" s="159">
        <v>0</v>
      </c>
    </row>
    <row r="222" spans="1:9" x14ac:dyDescent="0.25">
      <c r="A222" s="59">
        <v>311</v>
      </c>
      <c r="B222" s="60"/>
      <c r="C222" s="61"/>
      <c r="D222" s="62" t="s">
        <v>63</v>
      </c>
      <c r="E222" s="68"/>
      <c r="F222" s="68">
        <v>0</v>
      </c>
      <c r="G222" s="68">
        <v>0</v>
      </c>
      <c r="H222" s="159">
        <v>0</v>
      </c>
      <c r="I222" s="159">
        <v>0</v>
      </c>
    </row>
    <row r="223" spans="1:9" x14ac:dyDescent="0.25">
      <c r="A223" s="59">
        <v>3111</v>
      </c>
      <c r="B223" s="60"/>
      <c r="C223" s="61"/>
      <c r="D223" s="62" t="s">
        <v>64</v>
      </c>
      <c r="E223" s="68">
        <v>0</v>
      </c>
      <c r="F223" s="68">
        <v>0</v>
      </c>
      <c r="G223" s="68">
        <v>0</v>
      </c>
      <c r="H223" s="159">
        <v>0</v>
      </c>
      <c r="I223" s="159">
        <v>0</v>
      </c>
    </row>
    <row r="224" spans="1:9" x14ac:dyDescent="0.25">
      <c r="A224" s="59">
        <v>3113</v>
      </c>
      <c r="B224" s="60"/>
      <c r="C224" s="61"/>
      <c r="D224" s="62" t="s">
        <v>65</v>
      </c>
      <c r="E224" s="68">
        <v>0</v>
      </c>
      <c r="F224" s="68">
        <v>0</v>
      </c>
      <c r="G224" s="68">
        <v>0</v>
      </c>
      <c r="H224" s="159">
        <v>0</v>
      </c>
      <c r="I224" s="159">
        <v>0</v>
      </c>
    </row>
    <row r="225" spans="1:9" x14ac:dyDescent="0.25">
      <c r="A225" s="59">
        <v>3114</v>
      </c>
      <c r="B225" s="60"/>
      <c r="C225" s="61"/>
      <c r="D225" s="62" t="s">
        <v>66</v>
      </c>
      <c r="E225" s="68">
        <v>0</v>
      </c>
      <c r="F225" s="68">
        <v>0</v>
      </c>
      <c r="G225" s="68">
        <v>0</v>
      </c>
      <c r="H225" s="159">
        <v>0</v>
      </c>
      <c r="I225" s="159">
        <v>0</v>
      </c>
    </row>
    <row r="226" spans="1:9" ht="25.5" customHeight="1" x14ac:dyDescent="0.25">
      <c r="A226" s="59">
        <v>312</v>
      </c>
      <c r="B226" s="60"/>
      <c r="C226" s="61"/>
      <c r="D226" s="62" t="s">
        <v>67</v>
      </c>
      <c r="E226" s="68">
        <v>0</v>
      </c>
      <c r="F226" s="68">
        <v>0</v>
      </c>
      <c r="G226" s="68">
        <v>0</v>
      </c>
      <c r="H226" s="159">
        <v>0</v>
      </c>
      <c r="I226" s="159">
        <v>0</v>
      </c>
    </row>
    <row r="227" spans="1:9" x14ac:dyDescent="0.25">
      <c r="A227" s="59">
        <v>3121</v>
      </c>
      <c r="B227" s="60"/>
      <c r="C227" s="61"/>
      <c r="D227" s="62" t="s">
        <v>68</v>
      </c>
      <c r="E227" s="68">
        <v>0</v>
      </c>
      <c r="F227" s="68">
        <v>0</v>
      </c>
      <c r="G227" s="68">
        <v>0</v>
      </c>
      <c r="H227" s="159">
        <v>0</v>
      </c>
      <c r="I227" s="159">
        <v>0</v>
      </c>
    </row>
    <row r="228" spans="1:9" x14ac:dyDescent="0.25">
      <c r="A228" s="59">
        <v>313</v>
      </c>
      <c r="B228" s="60"/>
      <c r="C228" s="61"/>
      <c r="D228" s="62" t="s">
        <v>69</v>
      </c>
      <c r="E228" s="68">
        <v>0</v>
      </c>
      <c r="F228" s="68">
        <v>0</v>
      </c>
      <c r="G228" s="68">
        <v>0</v>
      </c>
      <c r="H228" s="159">
        <v>0</v>
      </c>
      <c r="I228" s="159">
        <v>0</v>
      </c>
    </row>
    <row r="229" spans="1:9" x14ac:dyDescent="0.25">
      <c r="A229" s="59">
        <v>3131</v>
      </c>
      <c r="B229" s="60"/>
      <c r="C229" s="61"/>
      <c r="D229" s="62" t="s">
        <v>70</v>
      </c>
      <c r="E229" s="68">
        <v>0</v>
      </c>
      <c r="F229" s="68">
        <v>0</v>
      </c>
      <c r="G229" s="68">
        <v>0</v>
      </c>
      <c r="H229" s="159">
        <v>0</v>
      </c>
      <c r="I229" s="159">
        <v>0</v>
      </c>
    </row>
    <row r="230" spans="1:9" ht="25.5" x14ac:dyDescent="0.25">
      <c r="A230" s="59">
        <v>3132</v>
      </c>
      <c r="B230" s="60"/>
      <c r="C230" s="61"/>
      <c r="D230" s="62" t="s">
        <v>71</v>
      </c>
      <c r="E230" s="68">
        <v>0</v>
      </c>
      <c r="F230" s="68">
        <v>0</v>
      </c>
      <c r="G230" s="68">
        <v>0</v>
      </c>
      <c r="H230" s="159">
        <v>0</v>
      </c>
      <c r="I230" s="159">
        <v>0</v>
      </c>
    </row>
    <row r="231" spans="1:9" x14ac:dyDescent="0.25">
      <c r="A231" s="217">
        <v>32</v>
      </c>
      <c r="B231" s="218"/>
      <c r="C231" s="219"/>
      <c r="D231" s="56" t="s">
        <v>18</v>
      </c>
      <c r="E231" s="67">
        <f>SUM(E232+E234+E239+E242)</f>
        <v>3649.51</v>
      </c>
      <c r="F231" s="67">
        <v>0</v>
      </c>
      <c r="G231" s="67">
        <v>0</v>
      </c>
      <c r="H231" s="159">
        <v>0</v>
      </c>
      <c r="I231" s="159">
        <v>0</v>
      </c>
    </row>
    <row r="232" spans="1:9" x14ac:dyDescent="0.25">
      <c r="A232" s="59">
        <v>321</v>
      </c>
      <c r="B232" s="60"/>
      <c r="C232" s="61"/>
      <c r="D232" s="62" t="s">
        <v>72</v>
      </c>
      <c r="E232" s="68">
        <v>0</v>
      </c>
      <c r="F232" s="68">
        <v>0</v>
      </c>
      <c r="G232" s="68">
        <v>0</v>
      </c>
      <c r="H232" s="159">
        <v>0</v>
      </c>
      <c r="I232" s="159">
        <v>0</v>
      </c>
    </row>
    <row r="233" spans="1:9" x14ac:dyDescent="0.25">
      <c r="A233" s="59">
        <v>3211</v>
      </c>
      <c r="B233" s="60"/>
      <c r="C233" s="61"/>
      <c r="D233" s="62" t="s">
        <v>73</v>
      </c>
      <c r="E233" s="68">
        <v>0</v>
      </c>
      <c r="F233" s="68">
        <v>0</v>
      </c>
      <c r="G233" s="68">
        <v>0</v>
      </c>
      <c r="H233" s="159">
        <v>0</v>
      </c>
      <c r="I233" s="159">
        <v>0</v>
      </c>
    </row>
    <row r="234" spans="1:9" x14ac:dyDescent="0.25">
      <c r="A234" s="59">
        <v>322</v>
      </c>
      <c r="B234" s="60"/>
      <c r="C234" s="61"/>
      <c r="D234" s="62" t="s">
        <v>82</v>
      </c>
      <c r="E234" s="68">
        <f>SUM(E235:E238)</f>
        <v>2079.8000000000002</v>
      </c>
      <c r="F234" s="68">
        <v>0</v>
      </c>
      <c r="G234" s="68">
        <v>0</v>
      </c>
      <c r="H234" s="159">
        <v>0</v>
      </c>
      <c r="I234" s="159">
        <v>0</v>
      </c>
    </row>
    <row r="235" spans="1:9" ht="25.5" x14ac:dyDescent="0.25">
      <c r="A235" s="59">
        <v>3221</v>
      </c>
      <c r="B235" s="60"/>
      <c r="C235" s="61"/>
      <c r="D235" s="62" t="s">
        <v>92</v>
      </c>
      <c r="E235" s="68">
        <v>1404.8</v>
      </c>
      <c r="F235" s="68">
        <v>0</v>
      </c>
      <c r="G235" s="68">
        <v>0</v>
      </c>
      <c r="H235" s="159">
        <v>0</v>
      </c>
      <c r="I235" s="159">
        <v>0</v>
      </c>
    </row>
    <row r="236" spans="1:9" x14ac:dyDescent="0.25">
      <c r="A236" s="59">
        <v>3222</v>
      </c>
      <c r="B236" s="60"/>
      <c r="C236" s="61"/>
      <c r="D236" s="62" t="s">
        <v>93</v>
      </c>
      <c r="E236" s="68">
        <v>0</v>
      </c>
      <c r="F236" s="68">
        <v>0</v>
      </c>
      <c r="G236" s="68">
        <v>0</v>
      </c>
      <c r="H236" s="159">
        <v>0</v>
      </c>
      <c r="I236" s="159">
        <v>0</v>
      </c>
    </row>
    <row r="237" spans="1:9" x14ac:dyDescent="0.25">
      <c r="A237" s="59">
        <v>3223</v>
      </c>
      <c r="B237" s="60"/>
      <c r="C237" s="61"/>
      <c r="D237" s="62" t="s">
        <v>94</v>
      </c>
      <c r="E237" s="68">
        <v>0</v>
      </c>
      <c r="F237" s="68">
        <v>0</v>
      </c>
      <c r="G237" s="68">
        <v>0</v>
      </c>
      <c r="H237" s="159">
        <v>0</v>
      </c>
      <c r="I237" s="159">
        <v>0</v>
      </c>
    </row>
    <row r="238" spans="1:9" x14ac:dyDescent="0.25">
      <c r="A238" s="59">
        <v>3225</v>
      </c>
      <c r="B238" s="60"/>
      <c r="C238" s="61"/>
      <c r="D238" s="62" t="s">
        <v>99</v>
      </c>
      <c r="E238" s="68">
        <v>675</v>
      </c>
      <c r="F238" s="68">
        <v>0</v>
      </c>
      <c r="G238" s="68">
        <v>0</v>
      </c>
      <c r="H238" s="159">
        <v>0</v>
      </c>
      <c r="I238" s="159">
        <v>0</v>
      </c>
    </row>
    <row r="239" spans="1:9" x14ac:dyDescent="0.25">
      <c r="A239" s="59">
        <v>323</v>
      </c>
      <c r="B239" s="60"/>
      <c r="C239" s="61"/>
      <c r="D239" s="62" t="s">
        <v>83</v>
      </c>
      <c r="E239" s="68">
        <f>SUM(E240:E241)</f>
        <v>998.17</v>
      </c>
      <c r="F239" s="68">
        <v>0</v>
      </c>
      <c r="G239" s="68">
        <v>0</v>
      </c>
      <c r="H239" s="159">
        <v>0</v>
      </c>
      <c r="I239" s="159">
        <v>0</v>
      </c>
    </row>
    <row r="240" spans="1:9" x14ac:dyDescent="0.25">
      <c r="A240" s="59">
        <v>3231</v>
      </c>
      <c r="B240" s="60"/>
      <c r="C240" s="61"/>
      <c r="D240" s="62" t="s">
        <v>210</v>
      </c>
      <c r="E240" s="68">
        <v>223.5</v>
      </c>
      <c r="F240" s="68">
        <v>0</v>
      </c>
      <c r="G240" s="68">
        <v>0</v>
      </c>
      <c r="H240" s="159">
        <v>0</v>
      </c>
      <c r="I240" s="159">
        <v>0</v>
      </c>
    </row>
    <row r="241" spans="1:9" x14ac:dyDescent="0.25">
      <c r="A241" s="59">
        <v>3235</v>
      </c>
      <c r="B241" s="60"/>
      <c r="C241" s="61"/>
      <c r="D241" s="62" t="s">
        <v>122</v>
      </c>
      <c r="E241" s="68">
        <v>774.67</v>
      </c>
      <c r="F241" s="68">
        <v>0</v>
      </c>
      <c r="G241" s="68">
        <v>0</v>
      </c>
      <c r="H241" s="159">
        <v>0</v>
      </c>
      <c r="I241" s="159">
        <v>0</v>
      </c>
    </row>
    <row r="242" spans="1:9" ht="25.5" x14ac:dyDescent="0.25">
      <c r="A242" s="59">
        <v>329</v>
      </c>
      <c r="B242" s="60"/>
      <c r="C242" s="61"/>
      <c r="D242" s="62" t="s">
        <v>205</v>
      </c>
      <c r="E242" s="68">
        <v>571.54</v>
      </c>
      <c r="F242" s="68">
        <v>0</v>
      </c>
      <c r="G242" s="68">
        <v>0</v>
      </c>
      <c r="H242" s="159">
        <v>0</v>
      </c>
      <c r="I242" s="159">
        <v>0</v>
      </c>
    </row>
    <row r="243" spans="1:9" ht="25.5" x14ac:dyDescent="0.25">
      <c r="A243" s="59">
        <v>3299</v>
      </c>
      <c r="B243" s="60"/>
      <c r="C243" s="61"/>
      <c r="D243" s="62" t="s">
        <v>205</v>
      </c>
      <c r="E243" s="68">
        <v>571.54</v>
      </c>
      <c r="F243" s="68">
        <v>0</v>
      </c>
      <c r="G243" s="68">
        <v>0</v>
      </c>
      <c r="H243" s="159">
        <v>0</v>
      </c>
      <c r="I243" s="159">
        <v>0</v>
      </c>
    </row>
    <row r="244" spans="1:9" ht="38.25" x14ac:dyDescent="0.25">
      <c r="A244" s="131">
        <v>38</v>
      </c>
      <c r="B244" s="132"/>
      <c r="C244" s="133"/>
      <c r="D244" s="137" t="s">
        <v>207</v>
      </c>
      <c r="E244" s="67">
        <v>0</v>
      </c>
      <c r="F244" s="67">
        <v>0</v>
      </c>
      <c r="G244" s="67">
        <v>0</v>
      </c>
      <c r="H244" s="159">
        <v>0</v>
      </c>
      <c r="I244" s="159">
        <v>0</v>
      </c>
    </row>
    <row r="245" spans="1:9" x14ac:dyDescent="0.25">
      <c r="A245" s="59">
        <v>381</v>
      </c>
      <c r="B245" s="60"/>
      <c r="C245" s="61"/>
      <c r="D245" s="62" t="s">
        <v>161</v>
      </c>
      <c r="E245" s="68">
        <v>0</v>
      </c>
      <c r="F245" s="68">
        <v>0</v>
      </c>
      <c r="G245" s="68">
        <v>300</v>
      </c>
      <c r="H245" s="159">
        <v>0</v>
      </c>
      <c r="I245" s="159">
        <v>0</v>
      </c>
    </row>
    <row r="246" spans="1:9" x14ac:dyDescent="0.25">
      <c r="A246" s="59">
        <v>3811</v>
      </c>
      <c r="B246" s="60"/>
      <c r="C246" s="61"/>
      <c r="D246" s="62" t="s">
        <v>208</v>
      </c>
      <c r="E246" s="68">
        <v>0</v>
      </c>
      <c r="F246" s="68">
        <v>0</v>
      </c>
      <c r="G246" s="68">
        <v>300</v>
      </c>
      <c r="H246" s="159">
        <v>0</v>
      </c>
      <c r="I246" s="159">
        <v>0</v>
      </c>
    </row>
    <row r="247" spans="1:9" ht="38.25" x14ac:dyDescent="0.25">
      <c r="A247" s="64">
        <v>4</v>
      </c>
      <c r="B247" s="65"/>
      <c r="C247" s="66"/>
      <c r="D247" s="56" t="s">
        <v>24</v>
      </c>
      <c r="E247" s="67">
        <v>0</v>
      </c>
      <c r="F247" s="67">
        <v>0</v>
      </c>
      <c r="G247" s="67">
        <v>0</v>
      </c>
      <c r="H247" s="159">
        <v>0</v>
      </c>
      <c r="I247" s="159">
        <v>0</v>
      </c>
    </row>
    <row r="248" spans="1:9" ht="38.25" x14ac:dyDescent="0.25">
      <c r="A248" s="64">
        <v>42</v>
      </c>
      <c r="B248" s="65"/>
      <c r="C248" s="66"/>
      <c r="D248" s="56" t="s">
        <v>24</v>
      </c>
      <c r="E248" s="67">
        <f>SUM(E249+E251)</f>
        <v>0</v>
      </c>
      <c r="F248" s="67">
        <v>0</v>
      </c>
      <c r="G248" s="67">
        <v>0</v>
      </c>
      <c r="H248" s="159">
        <v>0</v>
      </c>
      <c r="I248" s="159">
        <v>0</v>
      </c>
    </row>
    <row r="249" spans="1:9" x14ac:dyDescent="0.25">
      <c r="A249" s="59">
        <v>422</v>
      </c>
      <c r="B249" s="60"/>
      <c r="C249" s="61"/>
      <c r="D249" s="62" t="s">
        <v>90</v>
      </c>
      <c r="E249" s="68">
        <v>0</v>
      </c>
      <c r="F249" s="68">
        <v>0</v>
      </c>
      <c r="G249" s="68">
        <v>0</v>
      </c>
      <c r="H249" s="159">
        <v>0</v>
      </c>
      <c r="I249" s="159">
        <v>0</v>
      </c>
    </row>
    <row r="250" spans="1:9" x14ac:dyDescent="0.25">
      <c r="A250" s="59">
        <v>4221</v>
      </c>
      <c r="B250" s="60"/>
      <c r="C250" s="61"/>
      <c r="D250" s="62" t="s">
        <v>110</v>
      </c>
      <c r="E250" s="68">
        <v>0</v>
      </c>
      <c r="F250" s="68">
        <v>0</v>
      </c>
      <c r="G250" s="68">
        <v>0</v>
      </c>
      <c r="H250" s="159">
        <v>0</v>
      </c>
      <c r="I250" s="159">
        <v>0</v>
      </c>
    </row>
    <row r="251" spans="1:9" ht="25.5" x14ac:dyDescent="0.25">
      <c r="A251" s="59">
        <v>424</v>
      </c>
      <c r="B251" s="60"/>
      <c r="C251" s="61"/>
      <c r="D251" s="62" t="s">
        <v>91</v>
      </c>
      <c r="E251" s="68">
        <v>0</v>
      </c>
      <c r="F251" s="68">
        <v>0</v>
      </c>
      <c r="G251" s="68">
        <v>0</v>
      </c>
      <c r="H251" s="159">
        <v>0</v>
      </c>
      <c r="I251" s="159">
        <v>0</v>
      </c>
    </row>
    <row r="252" spans="1:9" x14ac:dyDescent="0.25">
      <c r="A252" s="59">
        <v>4241</v>
      </c>
      <c r="B252" s="60"/>
      <c r="C252" s="61"/>
      <c r="D252" s="62" t="s">
        <v>116</v>
      </c>
      <c r="E252" s="68">
        <v>0</v>
      </c>
      <c r="F252" s="68">
        <v>0</v>
      </c>
      <c r="G252" s="68">
        <v>0</v>
      </c>
      <c r="H252" s="159">
        <v>0</v>
      </c>
      <c r="I252" s="159">
        <v>0</v>
      </c>
    </row>
    <row r="253" spans="1:9" x14ac:dyDescent="0.25">
      <c r="A253" s="59"/>
      <c r="B253" s="60"/>
      <c r="C253" s="61"/>
      <c r="D253" s="62"/>
      <c r="E253" s="68"/>
      <c r="F253" s="68"/>
      <c r="G253" s="68"/>
      <c r="H253" s="159"/>
      <c r="I253" s="159"/>
    </row>
    <row r="254" spans="1:9" x14ac:dyDescent="0.25">
      <c r="A254" s="59"/>
      <c r="B254" s="60"/>
      <c r="C254" s="61"/>
      <c r="D254" s="56" t="s">
        <v>77</v>
      </c>
      <c r="E254" s="67">
        <f>SUM(E220+E247)</f>
        <v>3649.51</v>
      </c>
      <c r="F254" s="67">
        <f>SUM(F220+F247)</f>
        <v>0</v>
      </c>
      <c r="G254" s="67">
        <v>300</v>
      </c>
      <c r="H254" s="159">
        <v>0</v>
      </c>
      <c r="I254" s="159">
        <f t="shared" ref="I254" si="12">SUM(G254/E254)*100</f>
        <v>8.2202816268485357</v>
      </c>
    </row>
    <row r="255" spans="1:9" x14ac:dyDescent="0.25">
      <c r="A255" s="59"/>
      <c r="B255" s="60"/>
      <c r="C255" s="61"/>
      <c r="D255" s="62"/>
      <c r="E255" s="7"/>
      <c r="F255" s="7"/>
      <c r="G255" s="7"/>
      <c r="H255" s="158"/>
      <c r="I255" s="159"/>
    </row>
    <row r="256" spans="1:9" x14ac:dyDescent="0.25">
      <c r="A256" s="59"/>
      <c r="B256" s="60"/>
      <c r="C256" s="61"/>
      <c r="D256" s="62"/>
      <c r="E256" s="7"/>
      <c r="F256" s="7"/>
      <c r="G256" s="7"/>
      <c r="H256" s="158"/>
      <c r="I256" s="159"/>
    </row>
    <row r="257" spans="1:9" ht="33.75" x14ac:dyDescent="0.25">
      <c r="A257" s="220" t="s">
        <v>16</v>
      </c>
      <c r="B257" s="221"/>
      <c r="C257" s="222"/>
      <c r="D257" s="139" t="s">
        <v>17</v>
      </c>
      <c r="E257" s="112" t="s">
        <v>200</v>
      </c>
      <c r="F257" s="113" t="s">
        <v>194</v>
      </c>
      <c r="G257" s="113" t="s">
        <v>201</v>
      </c>
      <c r="H257" s="156" t="s">
        <v>211</v>
      </c>
      <c r="I257" s="157" t="s">
        <v>212</v>
      </c>
    </row>
    <row r="258" spans="1:9" x14ac:dyDescent="0.25">
      <c r="A258" s="134"/>
      <c r="B258" s="135"/>
      <c r="C258" s="136"/>
      <c r="D258" s="139"/>
      <c r="E258" s="140">
        <v>1</v>
      </c>
      <c r="F258" s="140">
        <v>2</v>
      </c>
      <c r="G258" s="140">
        <v>3</v>
      </c>
      <c r="H258" s="146">
        <v>4</v>
      </c>
      <c r="I258" s="147">
        <v>5</v>
      </c>
    </row>
    <row r="259" spans="1:9" x14ac:dyDescent="0.25">
      <c r="A259" s="71"/>
      <c r="B259" s="72">
        <v>1013</v>
      </c>
      <c r="C259" s="56"/>
      <c r="D259" s="56" t="s">
        <v>136</v>
      </c>
      <c r="E259" s="7"/>
      <c r="F259" s="7"/>
      <c r="G259" s="7"/>
      <c r="H259" s="158"/>
      <c r="I259" s="159"/>
    </row>
    <row r="260" spans="1:9" x14ac:dyDescent="0.25">
      <c r="A260" s="230" t="s">
        <v>95</v>
      </c>
      <c r="B260" s="231"/>
      <c r="C260" s="232"/>
      <c r="D260" s="56" t="s">
        <v>96</v>
      </c>
      <c r="E260" s="7"/>
      <c r="F260" s="7"/>
      <c r="G260" s="7"/>
      <c r="H260" s="158"/>
      <c r="I260" s="159"/>
    </row>
    <row r="261" spans="1:9" ht="25.5" x14ac:dyDescent="0.25">
      <c r="A261" s="226" t="s">
        <v>137</v>
      </c>
      <c r="B261" s="227"/>
      <c r="C261" s="228"/>
      <c r="D261" s="57" t="s">
        <v>209</v>
      </c>
      <c r="E261" s="7"/>
      <c r="F261" s="7"/>
      <c r="G261" s="7"/>
      <c r="H261" s="158"/>
      <c r="I261" s="159"/>
    </row>
    <row r="262" spans="1:9" x14ac:dyDescent="0.25">
      <c r="A262" s="223">
        <v>3</v>
      </c>
      <c r="B262" s="224"/>
      <c r="C262" s="225"/>
      <c r="D262" s="56" t="s">
        <v>8</v>
      </c>
      <c r="E262" s="58">
        <f>SUM(E263+E273)</f>
        <v>9323.4</v>
      </c>
      <c r="F262" s="58">
        <f>SUM(F263+F273)</f>
        <v>26812</v>
      </c>
      <c r="G262" s="58">
        <f>SUM(G263+G273)</f>
        <v>9166.9699999999993</v>
      </c>
      <c r="H262" s="159">
        <f t="shared" ref="H262:H300" si="13">SUM(G262/F262)*100</f>
        <v>34.189803073250779</v>
      </c>
      <c r="I262" s="159">
        <f t="shared" ref="I262:I300" si="14">SUM(G262/E262)*100</f>
        <v>98.322178604371786</v>
      </c>
    </row>
    <row r="263" spans="1:9" x14ac:dyDescent="0.25">
      <c r="A263" s="217">
        <v>31</v>
      </c>
      <c r="B263" s="218"/>
      <c r="C263" s="219"/>
      <c r="D263" s="56" t="s">
        <v>9</v>
      </c>
      <c r="E263" s="58">
        <f>SUM(E264+E268+E270)</f>
        <v>3033.4</v>
      </c>
      <c r="F263" s="58">
        <f>SUM(F264+F268+F270)</f>
        <v>6900</v>
      </c>
      <c r="G263" s="58">
        <f>SUM(G264+G268+G270)</f>
        <v>3376.74</v>
      </c>
      <c r="H263" s="159">
        <f t="shared" si="13"/>
        <v>48.938260869565212</v>
      </c>
      <c r="I263" s="159">
        <f t="shared" si="14"/>
        <v>111.31865233731126</v>
      </c>
    </row>
    <row r="264" spans="1:9" x14ac:dyDescent="0.25">
      <c r="A264" s="59">
        <v>311</v>
      </c>
      <c r="B264" s="60"/>
      <c r="C264" s="61"/>
      <c r="D264" s="62" t="s">
        <v>63</v>
      </c>
      <c r="E264" s="63">
        <f>SUM(E265:E267)</f>
        <v>2535.11</v>
      </c>
      <c r="F264" s="63">
        <f>SUM(F265:F267)</f>
        <v>5783</v>
      </c>
      <c r="G264" s="63">
        <v>2795.51</v>
      </c>
      <c r="H264" s="159">
        <f t="shared" si="13"/>
        <v>48.340134878090964</v>
      </c>
      <c r="I264" s="159">
        <f t="shared" si="14"/>
        <v>110.27174363242619</v>
      </c>
    </row>
    <row r="265" spans="1:9" x14ac:dyDescent="0.25">
      <c r="A265" s="59">
        <v>3111</v>
      </c>
      <c r="B265" s="60"/>
      <c r="C265" s="61"/>
      <c r="D265" s="62" t="s">
        <v>64</v>
      </c>
      <c r="E265" s="63">
        <v>2480.13</v>
      </c>
      <c r="F265" s="63">
        <v>5783</v>
      </c>
      <c r="G265" s="63">
        <v>2795.51</v>
      </c>
      <c r="H265" s="159">
        <f t="shared" si="13"/>
        <v>48.340134878090964</v>
      </c>
      <c r="I265" s="159">
        <f t="shared" si="14"/>
        <v>112.71626890525901</v>
      </c>
    </row>
    <row r="266" spans="1:9" x14ac:dyDescent="0.25">
      <c r="A266" s="59">
        <v>3113</v>
      </c>
      <c r="B266" s="60"/>
      <c r="C266" s="61"/>
      <c r="D266" s="62" t="s">
        <v>65</v>
      </c>
      <c r="E266" s="63">
        <v>54.98</v>
      </c>
      <c r="F266" s="63">
        <v>0</v>
      </c>
      <c r="G266" s="63">
        <v>0</v>
      </c>
      <c r="H266" s="159">
        <v>0</v>
      </c>
      <c r="I266" s="159">
        <f t="shared" si="14"/>
        <v>0</v>
      </c>
    </row>
    <row r="267" spans="1:9" x14ac:dyDescent="0.25">
      <c r="A267" s="59">
        <v>3114</v>
      </c>
      <c r="B267" s="60"/>
      <c r="C267" s="61"/>
      <c r="D267" s="62" t="s">
        <v>66</v>
      </c>
      <c r="E267" s="63">
        <v>0</v>
      </c>
      <c r="F267" s="63">
        <v>0</v>
      </c>
      <c r="G267" s="63">
        <v>0</v>
      </c>
      <c r="H267" s="159">
        <v>0</v>
      </c>
      <c r="I267" s="159">
        <v>0</v>
      </c>
    </row>
    <row r="268" spans="1:9" x14ac:dyDescent="0.25">
      <c r="A268" s="59">
        <v>312</v>
      </c>
      <c r="B268" s="60"/>
      <c r="C268" s="61"/>
      <c r="D268" s="62" t="s">
        <v>67</v>
      </c>
      <c r="E268" s="63">
        <v>80</v>
      </c>
      <c r="F268" s="63">
        <v>160</v>
      </c>
      <c r="G268" s="63">
        <v>119.99</v>
      </c>
      <c r="H268" s="159">
        <f t="shared" si="13"/>
        <v>74.993749999999991</v>
      </c>
      <c r="I268" s="159">
        <f t="shared" si="14"/>
        <v>149.98749999999998</v>
      </c>
    </row>
    <row r="269" spans="1:9" x14ac:dyDescent="0.25">
      <c r="A269" s="59">
        <v>3121</v>
      </c>
      <c r="B269" s="60"/>
      <c r="C269" s="61"/>
      <c r="D269" s="62" t="s">
        <v>68</v>
      </c>
      <c r="E269" s="63">
        <v>80</v>
      </c>
      <c r="F269" s="63">
        <v>160</v>
      </c>
      <c r="G269" s="63">
        <v>119.99</v>
      </c>
      <c r="H269" s="159">
        <f t="shared" si="13"/>
        <v>74.993749999999991</v>
      </c>
      <c r="I269" s="159">
        <f t="shared" si="14"/>
        <v>149.98749999999998</v>
      </c>
    </row>
    <row r="270" spans="1:9" x14ac:dyDescent="0.25">
      <c r="A270" s="59">
        <v>313</v>
      </c>
      <c r="B270" s="60"/>
      <c r="C270" s="61"/>
      <c r="D270" s="62" t="s">
        <v>69</v>
      </c>
      <c r="E270" s="63">
        <f>SUM(E271:E272)</f>
        <v>418.29</v>
      </c>
      <c r="F270" s="63">
        <f>SUM(F271:F272)</f>
        <v>957</v>
      </c>
      <c r="G270" s="63">
        <v>461.24</v>
      </c>
      <c r="H270" s="159">
        <f t="shared" si="13"/>
        <v>48.196447230929991</v>
      </c>
      <c r="I270" s="159">
        <f t="shared" si="14"/>
        <v>110.26799588802028</v>
      </c>
    </row>
    <row r="271" spans="1:9" x14ac:dyDescent="0.25">
      <c r="A271" s="59">
        <v>3131</v>
      </c>
      <c r="B271" s="60"/>
      <c r="C271" s="61"/>
      <c r="D271" s="62" t="s">
        <v>70</v>
      </c>
      <c r="E271" s="63">
        <v>0</v>
      </c>
      <c r="F271" s="63">
        <v>0</v>
      </c>
      <c r="G271" s="63">
        <v>0</v>
      </c>
      <c r="H271" s="159">
        <v>0</v>
      </c>
      <c r="I271" s="159">
        <v>0</v>
      </c>
    </row>
    <row r="272" spans="1:9" ht="25.5" x14ac:dyDescent="0.25">
      <c r="A272" s="59">
        <v>3132</v>
      </c>
      <c r="B272" s="60"/>
      <c r="C272" s="61"/>
      <c r="D272" s="62" t="s">
        <v>71</v>
      </c>
      <c r="E272" s="63">
        <v>418.29</v>
      </c>
      <c r="F272" s="63">
        <v>957</v>
      </c>
      <c r="G272" s="63">
        <v>461.24</v>
      </c>
      <c r="H272" s="159">
        <f t="shared" si="13"/>
        <v>48.196447230929991</v>
      </c>
      <c r="I272" s="159">
        <f t="shared" si="14"/>
        <v>110.26799588802028</v>
      </c>
    </row>
    <row r="273" spans="1:9" x14ac:dyDescent="0.25">
      <c r="A273" s="217">
        <v>32</v>
      </c>
      <c r="B273" s="218"/>
      <c r="C273" s="219"/>
      <c r="D273" s="56" t="s">
        <v>18</v>
      </c>
      <c r="E273" s="58">
        <f>SUM(E274+E279+E287+E289)</f>
        <v>6290</v>
      </c>
      <c r="F273" s="58">
        <f>SUM(F274+F279+F287+F289)</f>
        <v>19912</v>
      </c>
      <c r="G273" s="58">
        <f>SUM(G274+G279+G287+G289)</f>
        <v>5790.23</v>
      </c>
      <c r="H273" s="159">
        <f t="shared" si="13"/>
        <v>29.079098031337885</v>
      </c>
      <c r="I273" s="159">
        <f t="shared" si="14"/>
        <v>92.054531001589822</v>
      </c>
    </row>
    <row r="274" spans="1:9" x14ac:dyDescent="0.25">
      <c r="A274" s="59">
        <v>321</v>
      </c>
      <c r="B274" s="60"/>
      <c r="C274" s="61"/>
      <c r="D274" s="62" t="s">
        <v>72</v>
      </c>
      <c r="E274" s="63">
        <v>0</v>
      </c>
      <c r="F274" s="63">
        <f>SUM(F275:F278)</f>
        <v>0</v>
      </c>
      <c r="G274" s="63">
        <v>0</v>
      </c>
      <c r="H274" s="159">
        <v>0</v>
      </c>
      <c r="I274" s="159">
        <v>0</v>
      </c>
    </row>
    <row r="275" spans="1:9" x14ac:dyDescent="0.25">
      <c r="A275" s="59">
        <v>3211</v>
      </c>
      <c r="B275" s="60"/>
      <c r="C275" s="61"/>
      <c r="D275" s="62" t="s">
        <v>73</v>
      </c>
      <c r="E275" s="63">
        <v>0</v>
      </c>
      <c r="F275" s="63">
        <v>0</v>
      </c>
      <c r="G275" s="63">
        <v>0</v>
      </c>
      <c r="H275" s="159">
        <v>0</v>
      </c>
      <c r="I275" s="159">
        <v>0</v>
      </c>
    </row>
    <row r="276" spans="1:9" ht="25.5" x14ac:dyDescent="0.25">
      <c r="A276" s="59">
        <v>3212</v>
      </c>
      <c r="B276" s="60"/>
      <c r="C276" s="61"/>
      <c r="D276" s="62" t="s">
        <v>119</v>
      </c>
      <c r="E276" s="63">
        <v>0</v>
      </c>
      <c r="F276" s="63">
        <v>0</v>
      </c>
      <c r="G276" s="63">
        <v>0</v>
      </c>
      <c r="H276" s="159">
        <v>0</v>
      </c>
      <c r="I276" s="159">
        <v>0</v>
      </c>
    </row>
    <row r="277" spans="1:9" x14ac:dyDescent="0.25">
      <c r="A277" s="59">
        <v>3213</v>
      </c>
      <c r="B277" s="60"/>
      <c r="C277" s="61"/>
      <c r="D277" s="62" t="s">
        <v>75</v>
      </c>
      <c r="E277" s="63">
        <v>0</v>
      </c>
      <c r="F277" s="63">
        <v>0</v>
      </c>
      <c r="G277" s="63">
        <v>0</v>
      </c>
      <c r="H277" s="159">
        <v>0</v>
      </c>
      <c r="I277" s="159">
        <v>0</v>
      </c>
    </row>
    <row r="278" spans="1:9" ht="25.5" x14ac:dyDescent="0.25">
      <c r="A278" s="59">
        <v>3214</v>
      </c>
      <c r="B278" s="60"/>
      <c r="C278" s="61"/>
      <c r="D278" s="62" t="s">
        <v>76</v>
      </c>
      <c r="E278" s="63">
        <v>0</v>
      </c>
      <c r="F278" s="63">
        <v>0</v>
      </c>
      <c r="G278" s="63">
        <v>0</v>
      </c>
      <c r="H278" s="159">
        <v>0</v>
      </c>
      <c r="I278" s="159">
        <v>0</v>
      </c>
    </row>
    <row r="279" spans="1:9" x14ac:dyDescent="0.25">
      <c r="A279" s="59">
        <v>322</v>
      </c>
      <c r="B279" s="60"/>
      <c r="C279" s="61"/>
      <c r="D279" s="62" t="s">
        <v>82</v>
      </c>
      <c r="E279" s="63">
        <f>SUM(E280:E286)</f>
        <v>3182</v>
      </c>
      <c r="F279" s="63">
        <v>8212</v>
      </c>
      <c r="G279" s="63">
        <v>3366.23</v>
      </c>
      <c r="H279" s="159">
        <f t="shared" si="13"/>
        <v>40.99159766195811</v>
      </c>
      <c r="I279" s="159">
        <f t="shared" si="14"/>
        <v>105.78975487115021</v>
      </c>
    </row>
    <row r="280" spans="1:9" ht="25.5" x14ac:dyDescent="0.25">
      <c r="A280" s="59">
        <v>3221</v>
      </c>
      <c r="B280" s="60"/>
      <c r="C280" s="61"/>
      <c r="D280" s="62" t="s">
        <v>92</v>
      </c>
      <c r="E280" s="63">
        <v>0</v>
      </c>
      <c r="F280" s="63">
        <v>600</v>
      </c>
      <c r="G280" s="63">
        <v>0</v>
      </c>
      <c r="H280" s="159">
        <f t="shared" si="13"/>
        <v>0</v>
      </c>
      <c r="I280" s="159">
        <v>0</v>
      </c>
    </row>
    <row r="281" spans="1:9" x14ac:dyDescent="0.25">
      <c r="A281" s="59">
        <v>3222</v>
      </c>
      <c r="B281" s="60"/>
      <c r="C281" s="61"/>
      <c r="D281" s="62" t="s">
        <v>93</v>
      </c>
      <c r="E281" s="63">
        <v>3182</v>
      </c>
      <c r="F281" s="63">
        <v>7612</v>
      </c>
      <c r="G281" s="63">
        <v>3366.23</v>
      </c>
      <c r="H281" s="159">
        <f t="shared" si="13"/>
        <v>44.222674724119813</v>
      </c>
      <c r="I281" s="159">
        <f t="shared" si="14"/>
        <v>105.78975487115021</v>
      </c>
    </row>
    <row r="282" spans="1:9" x14ac:dyDescent="0.25">
      <c r="A282" s="59">
        <v>3223</v>
      </c>
      <c r="B282" s="60"/>
      <c r="C282" s="61"/>
      <c r="D282" s="62" t="s">
        <v>94</v>
      </c>
      <c r="E282" s="63">
        <v>0</v>
      </c>
      <c r="F282" s="63">
        <v>0</v>
      </c>
      <c r="G282" s="63">
        <v>0</v>
      </c>
      <c r="H282" s="159">
        <v>0</v>
      </c>
      <c r="I282" s="159">
        <v>0</v>
      </c>
    </row>
    <row r="283" spans="1:9" ht="25.5" x14ac:dyDescent="0.25">
      <c r="A283" s="59">
        <v>3224</v>
      </c>
      <c r="B283" s="60"/>
      <c r="C283" s="61"/>
      <c r="D283" s="62" t="s">
        <v>98</v>
      </c>
      <c r="E283" s="63">
        <v>0</v>
      </c>
      <c r="F283" s="63">
        <v>0</v>
      </c>
      <c r="G283" s="63">
        <v>0</v>
      </c>
      <c r="H283" s="159">
        <v>0</v>
      </c>
      <c r="I283" s="159">
        <v>0</v>
      </c>
    </row>
    <row r="284" spans="1:9" x14ac:dyDescent="0.25">
      <c r="A284" s="59">
        <v>3225</v>
      </c>
      <c r="B284" s="60"/>
      <c r="C284" s="61"/>
      <c r="D284" s="62" t="s">
        <v>99</v>
      </c>
      <c r="E284" s="63">
        <v>0</v>
      </c>
      <c r="F284" s="63">
        <v>0</v>
      </c>
      <c r="G284" s="63">
        <v>0</v>
      </c>
      <c r="H284" s="159">
        <v>0</v>
      </c>
      <c r="I284" s="159">
        <v>0</v>
      </c>
    </row>
    <row r="285" spans="1:9" ht="25.5" x14ac:dyDescent="0.25">
      <c r="A285" s="59">
        <v>3226</v>
      </c>
      <c r="B285" s="60"/>
      <c r="C285" s="61"/>
      <c r="D285" s="62" t="s">
        <v>100</v>
      </c>
      <c r="E285" s="63">
        <v>0</v>
      </c>
      <c r="F285" s="63">
        <v>0</v>
      </c>
      <c r="G285" s="63">
        <v>0</v>
      </c>
      <c r="H285" s="159">
        <v>0</v>
      </c>
      <c r="I285" s="159">
        <v>0</v>
      </c>
    </row>
    <row r="286" spans="1:9" ht="25.5" x14ac:dyDescent="0.25">
      <c r="A286" s="59">
        <v>3227</v>
      </c>
      <c r="B286" s="60"/>
      <c r="C286" s="61"/>
      <c r="D286" s="62" t="s">
        <v>101</v>
      </c>
      <c r="E286" s="63">
        <v>0</v>
      </c>
      <c r="F286" s="63">
        <v>0</v>
      </c>
      <c r="G286" s="63">
        <v>0</v>
      </c>
      <c r="H286" s="159">
        <v>0</v>
      </c>
      <c r="I286" s="159">
        <v>0</v>
      </c>
    </row>
    <row r="287" spans="1:9" x14ac:dyDescent="0.25">
      <c r="A287" s="59">
        <v>323</v>
      </c>
      <c r="B287" s="60"/>
      <c r="C287" s="61"/>
      <c r="D287" s="62" t="s">
        <v>83</v>
      </c>
      <c r="E287" s="63">
        <v>2423</v>
      </c>
      <c r="F287" s="63">
        <v>8000</v>
      </c>
      <c r="G287" s="63">
        <v>1707</v>
      </c>
      <c r="H287" s="159">
        <f t="shared" si="13"/>
        <v>21.337500000000002</v>
      </c>
      <c r="I287" s="159">
        <f t="shared" si="14"/>
        <v>70.449855550969872</v>
      </c>
    </row>
    <row r="288" spans="1:9" ht="25.5" x14ac:dyDescent="0.25">
      <c r="A288" s="59">
        <v>3231</v>
      </c>
      <c r="B288" s="60"/>
      <c r="C288" s="61"/>
      <c r="D288" s="62" t="s">
        <v>206</v>
      </c>
      <c r="E288" s="63">
        <v>2423</v>
      </c>
      <c r="F288" s="63">
        <v>8000</v>
      </c>
      <c r="G288" s="63">
        <v>1707</v>
      </c>
      <c r="H288" s="159">
        <f t="shared" si="13"/>
        <v>21.337500000000002</v>
      </c>
      <c r="I288" s="159">
        <f t="shared" si="14"/>
        <v>70.449855550969872</v>
      </c>
    </row>
    <row r="289" spans="1:9" ht="25.5" x14ac:dyDescent="0.25">
      <c r="A289" s="59">
        <v>329</v>
      </c>
      <c r="B289" s="60"/>
      <c r="C289" s="61"/>
      <c r="D289" s="62" t="s">
        <v>85</v>
      </c>
      <c r="E289" s="63">
        <v>685</v>
      </c>
      <c r="F289" s="63">
        <f>SUM(F290:F291)</f>
        <v>3700</v>
      </c>
      <c r="G289" s="63">
        <v>717</v>
      </c>
      <c r="H289" s="159">
        <f t="shared" si="13"/>
        <v>19.378378378378379</v>
      </c>
      <c r="I289" s="159">
        <f t="shared" si="14"/>
        <v>104.67153284671534</v>
      </c>
    </row>
    <row r="290" spans="1:9" x14ac:dyDescent="0.25">
      <c r="A290" s="59">
        <v>3292</v>
      </c>
      <c r="B290" s="60"/>
      <c r="C290" s="61"/>
      <c r="D290" s="62" t="s">
        <v>128</v>
      </c>
      <c r="E290" s="63"/>
      <c r="F290" s="63">
        <v>1200</v>
      </c>
      <c r="G290" s="63">
        <v>0</v>
      </c>
      <c r="H290" s="159">
        <f t="shared" si="13"/>
        <v>0</v>
      </c>
      <c r="I290" s="159">
        <v>0</v>
      </c>
    </row>
    <row r="291" spans="1:9" ht="25.5" x14ac:dyDescent="0.25">
      <c r="A291" s="59">
        <v>3299</v>
      </c>
      <c r="B291" s="60"/>
      <c r="C291" s="61"/>
      <c r="D291" s="62" t="s">
        <v>85</v>
      </c>
      <c r="E291" s="63">
        <v>685</v>
      </c>
      <c r="F291" s="63">
        <v>2500</v>
      </c>
      <c r="G291" s="63">
        <v>717</v>
      </c>
      <c r="H291" s="159">
        <f t="shared" si="13"/>
        <v>28.68</v>
      </c>
      <c r="I291" s="159">
        <f t="shared" si="14"/>
        <v>104.67153284671534</v>
      </c>
    </row>
    <row r="292" spans="1:9" x14ac:dyDescent="0.25">
      <c r="A292" s="64">
        <v>34</v>
      </c>
      <c r="B292" s="65"/>
      <c r="C292" s="66"/>
      <c r="D292" s="56" t="s">
        <v>86</v>
      </c>
      <c r="E292" s="58">
        <v>0</v>
      </c>
      <c r="F292" s="58">
        <v>0</v>
      </c>
      <c r="G292" s="58">
        <v>0</v>
      </c>
      <c r="H292" s="159">
        <v>0</v>
      </c>
      <c r="I292" s="159">
        <v>0</v>
      </c>
    </row>
    <row r="293" spans="1:9" x14ac:dyDescent="0.25">
      <c r="A293" s="59">
        <v>343</v>
      </c>
      <c r="B293" s="60"/>
      <c r="C293" s="61"/>
      <c r="D293" s="62" t="s">
        <v>87</v>
      </c>
      <c r="E293" s="63">
        <v>0</v>
      </c>
      <c r="F293" s="63">
        <v>0</v>
      </c>
      <c r="G293" s="63">
        <v>0</v>
      </c>
      <c r="H293" s="159">
        <v>0</v>
      </c>
      <c r="I293" s="159">
        <v>0</v>
      </c>
    </row>
    <row r="294" spans="1:9" ht="38.25" x14ac:dyDescent="0.25">
      <c r="A294" s="64">
        <v>37</v>
      </c>
      <c r="B294" s="65"/>
      <c r="C294" s="66"/>
      <c r="D294" s="56" t="s">
        <v>88</v>
      </c>
      <c r="E294" s="58">
        <v>0</v>
      </c>
      <c r="F294" s="58">
        <v>0</v>
      </c>
      <c r="G294" s="58">
        <v>0</v>
      </c>
      <c r="H294" s="159">
        <v>0</v>
      </c>
      <c r="I294" s="159">
        <v>0</v>
      </c>
    </row>
    <row r="295" spans="1:9" ht="25.5" x14ac:dyDescent="0.25">
      <c r="A295" s="59">
        <v>372</v>
      </c>
      <c r="B295" s="60"/>
      <c r="C295" s="61"/>
      <c r="D295" s="62" t="s">
        <v>89</v>
      </c>
      <c r="E295" s="63">
        <v>0</v>
      </c>
      <c r="F295" s="63">
        <v>0</v>
      </c>
      <c r="G295" s="63">
        <v>0</v>
      </c>
      <c r="H295" s="159">
        <v>0</v>
      </c>
      <c r="I295" s="159">
        <v>0</v>
      </c>
    </row>
    <row r="296" spans="1:9" ht="38.25" x14ac:dyDescent="0.25">
      <c r="A296" s="64">
        <v>4</v>
      </c>
      <c r="B296" s="65"/>
      <c r="C296" s="66"/>
      <c r="D296" s="56" t="s">
        <v>24</v>
      </c>
      <c r="E296" s="58">
        <v>0</v>
      </c>
      <c r="F296" s="58">
        <v>0</v>
      </c>
      <c r="G296" s="58">
        <v>0</v>
      </c>
      <c r="H296" s="159">
        <v>0</v>
      </c>
      <c r="I296" s="159">
        <v>0</v>
      </c>
    </row>
    <row r="297" spans="1:9" ht="38.25" x14ac:dyDescent="0.25">
      <c r="A297" s="64">
        <v>42</v>
      </c>
      <c r="B297" s="65"/>
      <c r="C297" s="66"/>
      <c r="D297" s="56" t="s">
        <v>24</v>
      </c>
      <c r="E297" s="58">
        <v>0</v>
      </c>
      <c r="F297" s="58">
        <v>0</v>
      </c>
      <c r="G297" s="58">
        <v>0</v>
      </c>
      <c r="H297" s="159">
        <v>0</v>
      </c>
      <c r="I297" s="159">
        <v>0</v>
      </c>
    </row>
    <row r="298" spans="1:9" x14ac:dyDescent="0.25">
      <c r="A298" s="59">
        <v>422</v>
      </c>
      <c r="B298" s="60"/>
      <c r="C298" s="61"/>
      <c r="D298" s="62" t="s">
        <v>90</v>
      </c>
      <c r="E298" s="63">
        <v>0</v>
      </c>
      <c r="F298" s="63">
        <v>0</v>
      </c>
      <c r="G298" s="63">
        <v>0</v>
      </c>
      <c r="H298" s="159">
        <v>0</v>
      </c>
      <c r="I298" s="159">
        <v>0</v>
      </c>
    </row>
    <row r="299" spans="1:9" ht="25.5" x14ac:dyDescent="0.25">
      <c r="A299" s="59">
        <v>424</v>
      </c>
      <c r="B299" s="60"/>
      <c r="C299" s="61"/>
      <c r="D299" s="62" t="s">
        <v>91</v>
      </c>
      <c r="E299" s="63">
        <v>0</v>
      </c>
      <c r="F299" s="63">
        <v>0</v>
      </c>
      <c r="G299" s="63">
        <v>0</v>
      </c>
      <c r="H299" s="159">
        <v>0</v>
      </c>
      <c r="I299" s="159">
        <v>0</v>
      </c>
    </row>
    <row r="300" spans="1:9" x14ac:dyDescent="0.25">
      <c r="A300" s="59"/>
      <c r="B300" s="60"/>
      <c r="C300" s="61"/>
      <c r="D300" s="56" t="s">
        <v>77</v>
      </c>
      <c r="E300" s="58">
        <f>SUM(E262+E296)</f>
        <v>9323.4</v>
      </c>
      <c r="F300" s="58">
        <f>SUM(F262)</f>
        <v>26812</v>
      </c>
      <c r="G300" s="58">
        <f>SUM(G262+G296)</f>
        <v>9166.9699999999993</v>
      </c>
      <c r="H300" s="159">
        <f t="shared" si="13"/>
        <v>34.189803073250779</v>
      </c>
      <c r="I300" s="159">
        <f t="shared" si="14"/>
        <v>98.322178604371786</v>
      </c>
    </row>
    <row r="301" spans="1:9" x14ac:dyDescent="0.25">
      <c r="A301" s="59"/>
      <c r="B301" s="60"/>
      <c r="C301" s="61"/>
      <c r="D301" s="62"/>
      <c r="E301" s="7"/>
      <c r="F301" s="7"/>
      <c r="G301" s="7"/>
      <c r="H301" s="158"/>
      <c r="I301" s="159"/>
    </row>
    <row r="302" spans="1:9" x14ac:dyDescent="0.25">
      <c r="A302" s="59"/>
      <c r="B302" s="60"/>
      <c r="C302" s="61"/>
      <c r="D302" s="62"/>
      <c r="E302" s="62"/>
      <c r="F302" s="7"/>
      <c r="G302" s="7"/>
      <c r="H302" s="158"/>
      <c r="I302" s="159"/>
    </row>
    <row r="304" spans="1:9" ht="32.25" customHeight="1" x14ac:dyDescent="0.25">
      <c r="A304" s="229" t="s">
        <v>218</v>
      </c>
      <c r="B304" s="229"/>
      <c r="C304" s="229"/>
      <c r="D304" s="229"/>
      <c r="E304" s="229"/>
      <c r="F304" s="229"/>
      <c r="G304" s="229"/>
      <c r="H304" s="229"/>
      <c r="I304" s="229"/>
    </row>
  </sheetData>
  <mergeCells count="57">
    <mergeCell ref="A1:H1"/>
    <mergeCell ref="A257:C257"/>
    <mergeCell ref="A260:C260"/>
    <mergeCell ref="A261:C261"/>
    <mergeCell ref="A262:C262"/>
    <mergeCell ref="A130:C130"/>
    <mergeCell ref="A63:C63"/>
    <mergeCell ref="A64:C64"/>
    <mergeCell ref="A65:C65"/>
    <mergeCell ref="A66:C66"/>
    <mergeCell ref="A67:C67"/>
    <mergeCell ref="A78:C78"/>
    <mergeCell ref="A124:C124"/>
    <mergeCell ref="A126:C126"/>
    <mergeCell ref="A127:C127"/>
    <mergeCell ref="A205:C205"/>
    <mergeCell ref="A206:C206"/>
    <mergeCell ref="A202:C202"/>
    <mergeCell ref="A129:C129"/>
    <mergeCell ref="A304:I304"/>
    <mergeCell ref="A27:C27"/>
    <mergeCell ref="A28:C28"/>
    <mergeCell ref="A36:C36"/>
    <mergeCell ref="A50:C50"/>
    <mergeCell ref="A51:C51"/>
    <mergeCell ref="A231:C231"/>
    <mergeCell ref="A61:C61"/>
    <mergeCell ref="A47:C47"/>
    <mergeCell ref="A45:C45"/>
    <mergeCell ref="A48:C48"/>
    <mergeCell ref="A49:C49"/>
    <mergeCell ref="A128:C128"/>
    <mergeCell ref="A215:C215"/>
    <mergeCell ref="A219:C219"/>
    <mergeCell ref="A220:C220"/>
    <mergeCell ref="A221:C221"/>
    <mergeCell ref="A191:C191"/>
    <mergeCell ref="A193:C193"/>
    <mergeCell ref="A194:C194"/>
    <mergeCell ref="A195:C195"/>
    <mergeCell ref="A204:C204"/>
    <mergeCell ref="A263:C263"/>
    <mergeCell ref="A273:C273"/>
    <mergeCell ref="A140:C140"/>
    <mergeCell ref="A2:G2"/>
    <mergeCell ref="A4:C4"/>
    <mergeCell ref="A6:C6"/>
    <mergeCell ref="A7:C7"/>
    <mergeCell ref="A8:C8"/>
    <mergeCell ref="A25:C25"/>
    <mergeCell ref="A26:C26"/>
    <mergeCell ref="A9:C9"/>
    <mergeCell ref="A10:C10"/>
    <mergeCell ref="A18:C18"/>
    <mergeCell ref="A22:C22"/>
    <mergeCell ref="A24:C24"/>
    <mergeCell ref="A218:C21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Trupković</cp:lastModifiedBy>
  <cp:lastPrinted>2025-07-11T07:45:11Z</cp:lastPrinted>
  <dcterms:created xsi:type="dcterms:W3CDTF">2022-08-12T12:51:27Z</dcterms:created>
  <dcterms:modified xsi:type="dcterms:W3CDTF">2025-07-11T08:02:59Z</dcterms:modified>
</cp:coreProperties>
</file>