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FINANCIJSKI IZVJEŠTAJI\FINANCIJSKI IZVJEŠTAJI 2024\"/>
    </mc:Choice>
  </mc:AlternateContent>
  <xr:revisionPtr revIDLastSave="0" documentId="13_ncr:1_{FD459AF7-804A-4DF9-8ACB-1AA3D899A6E3}" xr6:coauthVersionLast="47" xr6:coauthVersionMax="47" xr10:uidLastSave="{00000000-0000-0000-0000-000000000000}"/>
  <bookViews>
    <workbookView xWindow="-120" yWindow="-120" windowWidth="29040" windowHeight="15720" tabRatio="806" activeTab="6" xr2:uid="{00000000-000D-0000-FFFF-FFFF00000000}"/>
  </bookViews>
  <sheets>
    <sheet name="SAŽETAK" sheetId="10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4" i="2" l="1"/>
  <c r="E460" i="2"/>
  <c r="H369" i="2"/>
  <c r="I369" i="2"/>
  <c r="H370" i="2"/>
  <c r="I370" i="2"/>
  <c r="H372" i="2"/>
  <c r="I372" i="2"/>
  <c r="H373" i="2"/>
  <c r="I373" i="2"/>
  <c r="H374" i="2"/>
  <c r="H376" i="2"/>
  <c r="I376" i="2"/>
  <c r="I380" i="2"/>
  <c r="H384" i="2"/>
  <c r="I384" i="2"/>
  <c r="H385" i="2"/>
  <c r="I385" i="2"/>
  <c r="I357" i="2"/>
  <c r="I320" i="2"/>
  <c r="H327" i="2"/>
  <c r="I327" i="2"/>
  <c r="H335" i="2"/>
  <c r="I335" i="2"/>
  <c r="H339" i="2"/>
  <c r="I339" i="2"/>
  <c r="H340" i="2"/>
  <c r="H344" i="2"/>
  <c r="I344" i="2"/>
  <c r="I349" i="2"/>
  <c r="I352" i="2"/>
  <c r="I353" i="2"/>
  <c r="I354" i="2"/>
  <c r="I356" i="2"/>
  <c r="I319" i="2"/>
  <c r="I310" i="2"/>
  <c r="I307" i="2"/>
  <c r="I272" i="2"/>
  <c r="I273" i="2"/>
  <c r="H275" i="2"/>
  <c r="I275" i="2"/>
  <c r="H278" i="2"/>
  <c r="I278" i="2"/>
  <c r="H280" i="2"/>
  <c r="H281" i="2"/>
  <c r="H283" i="2"/>
  <c r="H284" i="2"/>
  <c r="H285" i="2"/>
  <c r="H286" i="2"/>
  <c r="I287" i="2"/>
  <c r="I289" i="2"/>
  <c r="I290" i="2"/>
  <c r="H296" i="2"/>
  <c r="I296" i="2"/>
  <c r="I297" i="2"/>
  <c r="H267" i="2"/>
  <c r="I267" i="2"/>
  <c r="I266" i="2"/>
  <c r="H266" i="2"/>
  <c r="H261" i="2"/>
  <c r="I261" i="2"/>
  <c r="H205" i="2"/>
  <c r="I205" i="2"/>
  <c r="H207" i="2"/>
  <c r="I207" i="2"/>
  <c r="H208" i="2"/>
  <c r="I208" i="2"/>
  <c r="H210" i="2"/>
  <c r="I210" i="2"/>
  <c r="H212" i="2"/>
  <c r="I212" i="2"/>
  <c r="H213" i="2"/>
  <c r="I213" i="2"/>
  <c r="H214" i="2"/>
  <c r="H216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H225" i="2"/>
  <c r="I225" i="2"/>
  <c r="H226" i="2"/>
  <c r="I226" i="2"/>
  <c r="H233" i="2"/>
  <c r="I233" i="2"/>
  <c r="H234" i="2"/>
  <c r="H236" i="2"/>
  <c r="I236" i="2"/>
  <c r="H239" i="2"/>
  <c r="I239" i="2"/>
  <c r="H240" i="2"/>
  <c r="I240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9" i="2"/>
  <c r="I139" i="2"/>
  <c r="H143" i="2"/>
  <c r="I143" i="2"/>
  <c r="H144" i="2"/>
  <c r="I144" i="2"/>
  <c r="I145" i="2"/>
  <c r="H148" i="2"/>
  <c r="I148" i="2"/>
  <c r="H149" i="2"/>
  <c r="I149" i="2"/>
  <c r="I150" i="2"/>
  <c r="H152" i="2"/>
  <c r="H156" i="2"/>
  <c r="I156" i="2"/>
  <c r="H162" i="2"/>
  <c r="I162" i="2"/>
  <c r="I164" i="2"/>
  <c r="H171" i="2"/>
  <c r="I171" i="2"/>
  <c r="H172" i="2"/>
  <c r="I172" i="2"/>
  <c r="H173" i="2"/>
  <c r="I173" i="2"/>
  <c r="H175" i="2"/>
  <c r="H178" i="2"/>
  <c r="H182" i="2"/>
  <c r="I182" i="2"/>
  <c r="H183" i="2"/>
  <c r="I183" i="2"/>
  <c r="F92" i="2"/>
  <c r="H87" i="2"/>
  <c r="H88" i="2"/>
  <c r="H89" i="2"/>
  <c r="H90" i="2"/>
  <c r="H96" i="2"/>
  <c r="H97" i="2"/>
  <c r="H99" i="2"/>
  <c r="H100" i="2"/>
  <c r="H101" i="2"/>
  <c r="I81" i="2"/>
  <c r="H81" i="2"/>
  <c r="H72" i="2"/>
  <c r="I72" i="2"/>
  <c r="H74" i="2"/>
  <c r="I74" i="2"/>
  <c r="H75" i="2"/>
  <c r="I75" i="2"/>
  <c r="I71" i="2"/>
  <c r="H71" i="2"/>
  <c r="I58" i="2"/>
  <c r="I60" i="2"/>
  <c r="I61" i="2"/>
  <c r="I64" i="2"/>
  <c r="I57" i="2"/>
  <c r="H35" i="2"/>
  <c r="I35" i="2"/>
  <c r="H36" i="2"/>
  <c r="I36" i="2"/>
  <c r="H39" i="2"/>
  <c r="I39" i="2"/>
  <c r="H40" i="2"/>
  <c r="I40" i="2"/>
  <c r="H41" i="2"/>
  <c r="I41" i="2"/>
  <c r="H43" i="2"/>
  <c r="I43" i="2"/>
  <c r="H44" i="2"/>
  <c r="I44" i="2"/>
  <c r="H45" i="2"/>
  <c r="I45" i="2"/>
  <c r="H47" i="2"/>
  <c r="I47" i="2"/>
  <c r="H12" i="2"/>
  <c r="I12" i="2"/>
  <c r="H17" i="2"/>
  <c r="I17" i="2"/>
  <c r="H19" i="2"/>
  <c r="I19" i="2"/>
  <c r="H21" i="2"/>
  <c r="I21" i="2"/>
  <c r="H23" i="2"/>
  <c r="I23" i="2"/>
  <c r="D11" i="5"/>
  <c r="F11" i="5" s="1"/>
  <c r="E12" i="5"/>
  <c r="F12" i="5"/>
  <c r="E13" i="5"/>
  <c r="F13" i="5"/>
  <c r="E14" i="5"/>
  <c r="F14" i="5"/>
  <c r="E39" i="8"/>
  <c r="F39" i="8"/>
  <c r="E40" i="8"/>
  <c r="F40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12" i="8"/>
  <c r="F12" i="8"/>
  <c r="E13" i="8"/>
  <c r="F13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H78" i="11"/>
  <c r="I78" i="11"/>
  <c r="H79" i="11"/>
  <c r="I79" i="11"/>
  <c r="H80" i="11"/>
  <c r="I80" i="11"/>
  <c r="H81" i="11"/>
  <c r="I81" i="11"/>
  <c r="H82" i="11"/>
  <c r="I82" i="11"/>
  <c r="H83" i="11"/>
  <c r="I83" i="11"/>
  <c r="H84" i="11"/>
  <c r="I84" i="11"/>
  <c r="H85" i="11"/>
  <c r="I85" i="11"/>
  <c r="H87" i="11"/>
  <c r="I87" i="11"/>
  <c r="H89" i="11"/>
  <c r="I89" i="11"/>
  <c r="H90" i="11"/>
  <c r="I90" i="11"/>
  <c r="H91" i="11"/>
  <c r="I91" i="11"/>
  <c r="H92" i="11"/>
  <c r="I92" i="11"/>
  <c r="H93" i="11"/>
  <c r="I93" i="11"/>
  <c r="H94" i="11"/>
  <c r="I94" i="11"/>
  <c r="H96" i="11"/>
  <c r="I96" i="11"/>
  <c r="H97" i="11"/>
  <c r="I97" i="11"/>
  <c r="H98" i="11"/>
  <c r="I98" i="11"/>
  <c r="H99" i="11"/>
  <c r="I99" i="11"/>
  <c r="H100" i="11"/>
  <c r="I100" i="11"/>
  <c r="H101" i="11"/>
  <c r="I101" i="11"/>
  <c r="H102" i="11"/>
  <c r="I102" i="11"/>
  <c r="H103" i="11"/>
  <c r="I103" i="11"/>
  <c r="H104" i="11"/>
  <c r="I104" i="11"/>
  <c r="H105" i="11"/>
  <c r="I105" i="11"/>
  <c r="H106" i="11"/>
  <c r="I106" i="11"/>
  <c r="H107" i="11"/>
  <c r="I107" i="11"/>
  <c r="H109" i="11"/>
  <c r="H110" i="11"/>
  <c r="I110" i="11"/>
  <c r="H111" i="11"/>
  <c r="I111" i="11"/>
  <c r="H112" i="11"/>
  <c r="I112" i="11"/>
  <c r="H113" i="11"/>
  <c r="I113" i="11"/>
  <c r="H114" i="11"/>
  <c r="I114" i="11"/>
  <c r="H115" i="11"/>
  <c r="I115" i="11"/>
  <c r="H116" i="11"/>
  <c r="I116" i="11"/>
  <c r="H117" i="11"/>
  <c r="H118" i="11"/>
  <c r="I118" i="11"/>
  <c r="H119" i="11"/>
  <c r="I119" i="11"/>
  <c r="H122" i="11"/>
  <c r="I122" i="11"/>
  <c r="H124" i="11"/>
  <c r="I124" i="11"/>
  <c r="H125" i="11"/>
  <c r="H126" i="11"/>
  <c r="I126" i="11"/>
  <c r="H127" i="11"/>
  <c r="I127" i="11"/>
  <c r="H129" i="11"/>
  <c r="I129" i="11"/>
  <c r="H130" i="11"/>
  <c r="I130" i="11"/>
  <c r="H131" i="11"/>
  <c r="I131" i="11"/>
  <c r="H132" i="11"/>
  <c r="I132" i="11"/>
  <c r="H133" i="11"/>
  <c r="I133" i="11"/>
  <c r="H134" i="11"/>
  <c r="I134" i="11"/>
  <c r="H135" i="11"/>
  <c r="I135" i="11"/>
  <c r="H137" i="11"/>
  <c r="I137" i="11"/>
  <c r="H138" i="11"/>
  <c r="I138" i="11"/>
  <c r="H139" i="11"/>
  <c r="I139" i="11"/>
  <c r="H140" i="11"/>
  <c r="H143" i="11"/>
  <c r="I143" i="11"/>
  <c r="H146" i="11"/>
  <c r="I146" i="11"/>
  <c r="H147" i="11"/>
  <c r="I147" i="11"/>
  <c r="H148" i="11"/>
  <c r="I148" i="11"/>
  <c r="H149" i="11"/>
  <c r="I149" i="11"/>
  <c r="H150" i="11"/>
  <c r="I150" i="11"/>
  <c r="I153" i="11"/>
  <c r="H154" i="11"/>
  <c r="I154" i="11"/>
  <c r="H155" i="11"/>
  <c r="I155" i="11"/>
  <c r="H156" i="11"/>
  <c r="H157" i="11"/>
  <c r="H158" i="11"/>
  <c r="H159" i="11"/>
  <c r="H160" i="11"/>
  <c r="I160" i="11"/>
  <c r="H161" i="11"/>
  <c r="I161" i="11"/>
  <c r="H162" i="11"/>
  <c r="I162" i="11"/>
  <c r="I163" i="11"/>
  <c r="H165" i="11"/>
  <c r="H169" i="11"/>
  <c r="I169" i="11"/>
  <c r="H170" i="11"/>
  <c r="I170" i="11"/>
  <c r="I173" i="11"/>
  <c r="H175" i="11"/>
  <c r="I175" i="11"/>
  <c r="I176" i="11"/>
  <c r="H177" i="11"/>
  <c r="I177" i="11"/>
  <c r="H178" i="11"/>
  <c r="I178" i="11"/>
  <c r="I77" i="11"/>
  <c r="H77" i="11"/>
  <c r="I8" i="11"/>
  <c r="I11" i="11"/>
  <c r="I12" i="11"/>
  <c r="I13" i="11"/>
  <c r="I14" i="11"/>
  <c r="I15" i="11"/>
  <c r="I18" i="11"/>
  <c r="I20" i="11"/>
  <c r="I21" i="11"/>
  <c r="I22" i="11"/>
  <c r="I23" i="11"/>
  <c r="I24" i="11"/>
  <c r="I25" i="11"/>
  <c r="I26" i="11"/>
  <c r="I27" i="11"/>
  <c r="I28" i="11"/>
  <c r="I29" i="11"/>
  <c r="I32" i="11"/>
  <c r="I34" i="11"/>
  <c r="I35" i="11"/>
  <c r="I39" i="11"/>
  <c r="I40" i="11"/>
  <c r="I41" i="11"/>
  <c r="I46" i="11"/>
  <c r="I48" i="11"/>
  <c r="I49" i="11"/>
  <c r="I50" i="11"/>
  <c r="I51" i="11"/>
  <c r="I53" i="11"/>
  <c r="I56" i="11"/>
  <c r="I59" i="11"/>
  <c r="I71" i="11"/>
  <c r="I72" i="11"/>
  <c r="I7" i="11"/>
  <c r="H8" i="11"/>
  <c r="H9" i="11"/>
  <c r="H10" i="11"/>
  <c r="H11" i="11"/>
  <c r="H12" i="11"/>
  <c r="H13" i="11"/>
  <c r="H14" i="11"/>
  <c r="H15" i="11"/>
  <c r="H18" i="11"/>
  <c r="H20" i="11"/>
  <c r="H21" i="11"/>
  <c r="H22" i="11"/>
  <c r="H23" i="11"/>
  <c r="H24" i="11"/>
  <c r="H25" i="11"/>
  <c r="H26" i="11"/>
  <c r="H27" i="11"/>
  <c r="H28" i="11"/>
  <c r="H29" i="11"/>
  <c r="H32" i="11"/>
  <c r="H34" i="11"/>
  <c r="H35" i="11"/>
  <c r="H36" i="11"/>
  <c r="H37" i="11"/>
  <c r="H39" i="11"/>
  <c r="H40" i="11"/>
  <c r="H46" i="11"/>
  <c r="H48" i="11"/>
  <c r="H49" i="11"/>
  <c r="H50" i="11"/>
  <c r="H51" i="11"/>
  <c r="H53" i="11"/>
  <c r="H56" i="11"/>
  <c r="H59" i="11"/>
  <c r="H71" i="11"/>
  <c r="H72" i="11"/>
  <c r="H7" i="11"/>
  <c r="J9" i="10"/>
  <c r="J11" i="10"/>
  <c r="J12" i="10"/>
  <c r="J13" i="10"/>
  <c r="J14" i="10"/>
  <c r="J8" i="10"/>
  <c r="I9" i="10"/>
  <c r="I11" i="10"/>
  <c r="I12" i="10"/>
  <c r="I13" i="10"/>
  <c r="I14" i="10"/>
  <c r="I8" i="10"/>
  <c r="E483" i="2" l="1"/>
  <c r="E11" i="5"/>
  <c r="H14" i="10"/>
  <c r="H11" i="10"/>
  <c r="D38" i="8" l="1"/>
  <c r="D11" i="8"/>
  <c r="D12" i="5" l="1"/>
  <c r="C38" i="8"/>
  <c r="E38" i="8" s="1"/>
  <c r="C11" i="8"/>
  <c r="E11" i="8" s="1"/>
  <c r="G11" i="11"/>
  <c r="G8" i="11" s="1"/>
  <c r="G177" i="11"/>
  <c r="G169" i="11"/>
  <c r="G162" i="11"/>
  <c r="G161" i="11" s="1"/>
  <c r="G160" i="11" s="1"/>
  <c r="G155" i="11"/>
  <c r="G148" i="11"/>
  <c r="G147" i="11"/>
  <c r="G138" i="11"/>
  <c r="G136" i="11"/>
  <c r="G122" i="11"/>
  <c r="G120" i="11"/>
  <c r="G110" i="11"/>
  <c r="G102" i="11"/>
  <c r="G97" i="11"/>
  <c r="G94" i="11"/>
  <c r="G85" i="11"/>
  <c r="G78" i="11" s="1"/>
  <c r="G79" i="11"/>
  <c r="G69" i="11"/>
  <c r="G59" i="11"/>
  <c r="G50" i="11"/>
  <c r="G49" i="11" s="1"/>
  <c r="G39" i="11"/>
  <c r="G35" i="11" s="1"/>
  <c r="G36" i="11"/>
  <c r="G34" i="11"/>
  <c r="G28" i="11"/>
  <c r="G27" i="11" s="1"/>
  <c r="G21" i="11"/>
  <c r="G14" i="11"/>
  <c r="G95" i="2"/>
  <c r="H95" i="2" s="1"/>
  <c r="G98" i="2"/>
  <c r="I136" i="11" l="1"/>
  <c r="H136" i="11"/>
  <c r="G92" i="2"/>
  <c r="H98" i="2"/>
  <c r="G7" i="11"/>
  <c r="G96" i="11"/>
  <c r="G77" i="11" s="1"/>
  <c r="G178" i="11" s="1"/>
  <c r="G179" i="11"/>
  <c r="G71" i="11"/>
  <c r="G383" i="2"/>
  <c r="G378" i="2"/>
  <c r="G368" i="2"/>
  <c r="G337" i="2"/>
  <c r="G326" i="2"/>
  <c r="G318" i="2"/>
  <c r="G313" i="2"/>
  <c r="G279" i="2"/>
  <c r="G274" i="2"/>
  <c r="G238" i="2"/>
  <c r="G229" i="2"/>
  <c r="G227" i="2"/>
  <c r="G217" i="2"/>
  <c r="G209" i="2"/>
  <c r="G204" i="2"/>
  <c r="G174" i="2"/>
  <c r="G170" i="2"/>
  <c r="G161" i="2"/>
  <c r="G155" i="2"/>
  <c r="G147" i="2"/>
  <c r="G142" i="2"/>
  <c r="G131" i="2"/>
  <c r="G34" i="2"/>
  <c r="G11" i="2"/>
  <c r="G20" i="2"/>
  <c r="F179" i="11"/>
  <c r="F138" i="11"/>
  <c r="F177" i="11"/>
  <c r="F169" i="11"/>
  <c r="F162" i="11"/>
  <c r="F155" i="11"/>
  <c r="F148" i="11"/>
  <c r="F147" i="11" s="1"/>
  <c r="F136" i="11"/>
  <c r="F122" i="11"/>
  <c r="F120" i="11"/>
  <c r="F110" i="11"/>
  <c r="F102" i="11"/>
  <c r="F97" i="11"/>
  <c r="F94" i="11"/>
  <c r="F85" i="11"/>
  <c r="F79" i="11"/>
  <c r="F69" i="11"/>
  <c r="F59" i="11"/>
  <c r="F50" i="11"/>
  <c r="F49" i="11" s="1"/>
  <c r="F39" i="11"/>
  <c r="F36" i="11"/>
  <c r="F34" i="11"/>
  <c r="F28" i="11"/>
  <c r="F27" i="11" s="1"/>
  <c r="F21" i="11"/>
  <c r="F14" i="11"/>
  <c r="F11" i="11"/>
  <c r="F383" i="2"/>
  <c r="F378" i="2"/>
  <c r="F368" i="2"/>
  <c r="F367" i="2" s="1"/>
  <c r="F337" i="2"/>
  <c r="F326" i="2"/>
  <c r="F318" i="2"/>
  <c r="F313" i="2"/>
  <c r="H179" i="11" l="1"/>
  <c r="I179" i="11"/>
  <c r="G367" i="2"/>
  <c r="H368" i="2"/>
  <c r="H383" i="2"/>
  <c r="G130" i="2"/>
  <c r="H131" i="2"/>
  <c r="G10" i="2"/>
  <c r="G9" i="2" s="1"/>
  <c r="H11" i="2"/>
  <c r="I11" i="2"/>
  <c r="H161" i="2"/>
  <c r="G50" i="2"/>
  <c r="G169" i="2"/>
  <c r="H170" i="2"/>
  <c r="H229" i="2"/>
  <c r="H326" i="2"/>
  <c r="H174" i="2"/>
  <c r="G237" i="2"/>
  <c r="H238" i="2"/>
  <c r="H337" i="2"/>
  <c r="H142" i="2"/>
  <c r="H204" i="2"/>
  <c r="H147" i="2"/>
  <c r="H209" i="2"/>
  <c r="H155" i="2"/>
  <c r="H217" i="2"/>
  <c r="G86" i="2"/>
  <c r="H86" i="2" s="1"/>
  <c r="H92" i="2"/>
  <c r="F377" i="2"/>
  <c r="F366" i="2" s="1"/>
  <c r="F396" i="2" s="1"/>
  <c r="G271" i="2"/>
  <c r="G33" i="2"/>
  <c r="G377" i="2"/>
  <c r="F312" i="2"/>
  <c r="G312" i="2"/>
  <c r="G306" i="2" s="1"/>
  <c r="G203" i="2"/>
  <c r="G141" i="2"/>
  <c r="F161" i="11"/>
  <c r="F160" i="11" s="1"/>
  <c r="F96" i="11"/>
  <c r="F78" i="11"/>
  <c r="F77" i="11" s="1"/>
  <c r="F35" i="11"/>
  <c r="F8" i="11"/>
  <c r="F71" i="11" s="1"/>
  <c r="F72" i="11"/>
  <c r="G366" i="2" l="1"/>
  <c r="H377" i="2"/>
  <c r="H367" i="2"/>
  <c r="F306" i="2"/>
  <c r="F359" i="2" s="1"/>
  <c r="G26" i="2"/>
  <c r="H312" i="2"/>
  <c r="H50" i="2"/>
  <c r="I50" i="2"/>
  <c r="G129" i="2"/>
  <c r="H141" i="2"/>
  <c r="G192" i="2"/>
  <c r="H203" i="2"/>
  <c r="G260" i="2"/>
  <c r="H237" i="2"/>
  <c r="H169" i="2"/>
  <c r="H130" i="2"/>
  <c r="F7" i="11"/>
  <c r="F178" i="11"/>
  <c r="G396" i="2" l="1"/>
  <c r="H366" i="2"/>
  <c r="G359" i="2"/>
  <c r="H306" i="2"/>
  <c r="G299" i="2"/>
  <c r="G185" i="2"/>
  <c r="H129" i="2"/>
  <c r="G253" i="2"/>
  <c r="H192" i="2"/>
  <c r="F274" i="2"/>
  <c r="H274" i="2" s="1"/>
  <c r="F279" i="2"/>
  <c r="H279" i="2" s="1"/>
  <c r="H396" i="2" l="1"/>
  <c r="H253" i="2"/>
  <c r="H185" i="2"/>
  <c r="H359" i="2"/>
  <c r="F271" i="2"/>
  <c r="F34" i="2"/>
  <c r="F20" i="2"/>
  <c r="H20" i="2" s="1"/>
  <c r="F10" i="2"/>
  <c r="H10" i="2" s="1"/>
  <c r="F8" i="10"/>
  <c r="F33" i="2" l="1"/>
  <c r="H33" i="2" s="1"/>
  <c r="H34" i="2"/>
  <c r="F260" i="2"/>
  <c r="H271" i="2"/>
  <c r="F9" i="2"/>
  <c r="F26" i="2" l="1"/>
  <c r="H26" i="2" s="1"/>
  <c r="H9" i="2"/>
  <c r="F299" i="2"/>
  <c r="H299" i="2" s="1"/>
  <c r="H260" i="2"/>
  <c r="E59" i="11"/>
  <c r="E39" i="11"/>
  <c r="E155" i="11"/>
  <c r="E94" i="11"/>
  <c r="E137" i="11"/>
  <c r="E102" i="11"/>
  <c r="E288" i="2"/>
  <c r="I288" i="2" s="1"/>
  <c r="E274" i="2"/>
  <c r="B13" i="5"/>
  <c r="B38" i="8"/>
  <c r="F38" i="8" s="1"/>
  <c r="B11" i="8"/>
  <c r="F11" i="8" s="1"/>
  <c r="E271" i="2" l="1"/>
  <c r="I274" i="2"/>
  <c r="E174" i="2"/>
  <c r="I174" i="2" s="1"/>
  <c r="E260" i="2" l="1"/>
  <c r="I271" i="2"/>
  <c r="E177" i="11"/>
  <c r="E169" i="11"/>
  <c r="E162" i="11"/>
  <c r="E148" i="11"/>
  <c r="E136" i="11"/>
  <c r="E122" i="11"/>
  <c r="E120" i="11"/>
  <c r="E110" i="11"/>
  <c r="E97" i="11"/>
  <c r="E85" i="11"/>
  <c r="E79" i="11"/>
  <c r="E69" i="11"/>
  <c r="E50" i="11"/>
  <c r="E36" i="11"/>
  <c r="E34" i="11"/>
  <c r="E28" i="11"/>
  <c r="E21" i="11"/>
  <c r="E14" i="11"/>
  <c r="E11" i="11"/>
  <c r="E299" i="2" l="1"/>
  <c r="I299" i="2" s="1"/>
  <c r="I260" i="2"/>
  <c r="E27" i="11"/>
  <c r="E147" i="11"/>
  <c r="E72" i="11"/>
  <c r="E78" i="11"/>
  <c r="E35" i="11"/>
  <c r="E161" i="11"/>
  <c r="E8" i="11"/>
  <c r="E49" i="11"/>
  <c r="E179" i="11"/>
  <c r="E96" i="11"/>
  <c r="E77" i="11" l="1"/>
  <c r="E71" i="11"/>
  <c r="E160" i="11"/>
  <c r="E7" i="11"/>
  <c r="E178" i="11" l="1"/>
  <c r="E431" i="2" l="1"/>
  <c r="E420" i="2"/>
  <c r="E412" i="2"/>
  <c r="E383" i="2"/>
  <c r="I383" i="2" s="1"/>
  <c r="E378" i="2"/>
  <c r="I378" i="2" s="1"/>
  <c r="E374" i="2"/>
  <c r="I374" i="2" s="1"/>
  <c r="E368" i="2"/>
  <c r="I368" i="2" s="1"/>
  <c r="E337" i="2"/>
  <c r="I337" i="2" s="1"/>
  <c r="E326" i="2"/>
  <c r="I326" i="2" s="1"/>
  <c r="E318" i="2"/>
  <c r="I318" i="2" s="1"/>
  <c r="E313" i="2"/>
  <c r="E238" i="2"/>
  <c r="I238" i="2" s="1"/>
  <c r="E229" i="2"/>
  <c r="I229" i="2" s="1"/>
  <c r="E227" i="2"/>
  <c r="E217" i="2"/>
  <c r="I217" i="2" s="1"/>
  <c r="E209" i="2"/>
  <c r="I209" i="2" s="1"/>
  <c r="E204" i="2"/>
  <c r="I204" i="2" s="1"/>
  <c r="E170" i="2"/>
  <c r="I170" i="2" s="1"/>
  <c r="E161" i="2"/>
  <c r="I161" i="2" s="1"/>
  <c r="E155" i="2"/>
  <c r="I155" i="2" s="1"/>
  <c r="E147" i="2"/>
  <c r="I147" i="2" s="1"/>
  <c r="E142" i="2"/>
  <c r="I142" i="2" s="1"/>
  <c r="E131" i="2"/>
  <c r="I131" i="2" s="1"/>
  <c r="E34" i="2"/>
  <c r="I34" i="2" s="1"/>
  <c r="E20" i="2"/>
  <c r="I20" i="2" s="1"/>
  <c r="E10" i="2"/>
  <c r="I10" i="2" s="1"/>
  <c r="E430" i="2" l="1"/>
  <c r="E169" i="2"/>
  <c r="I169" i="2" s="1"/>
  <c r="E33" i="2"/>
  <c r="I33" i="2" s="1"/>
  <c r="E237" i="2"/>
  <c r="I237" i="2" s="1"/>
  <c r="E130" i="2"/>
  <c r="I130" i="2" s="1"/>
  <c r="E377" i="2"/>
  <c r="I377" i="2" s="1"/>
  <c r="E406" i="2"/>
  <c r="E403" i="2" s="1"/>
  <c r="E9" i="2"/>
  <c r="I9" i="2" s="1"/>
  <c r="E203" i="2"/>
  <c r="I203" i="2" s="1"/>
  <c r="E312" i="2"/>
  <c r="I312" i="2" s="1"/>
  <c r="E367" i="2"/>
  <c r="I367" i="2" s="1"/>
  <c r="E141" i="2"/>
  <c r="I141" i="2" s="1"/>
  <c r="E429" i="2" l="1"/>
  <c r="E192" i="2"/>
  <c r="I192" i="2" s="1"/>
  <c r="E26" i="2"/>
  <c r="I26" i="2" s="1"/>
  <c r="E129" i="2"/>
  <c r="I129" i="2" s="1"/>
  <c r="E366" i="2"/>
  <c r="I366" i="2" s="1"/>
  <c r="F37" i="10"/>
  <c r="I34" i="10" s="1"/>
  <c r="I37" i="10" s="1"/>
  <c r="J34" i="10" s="1"/>
  <c r="J37" i="10" s="1"/>
  <c r="J21" i="10"/>
  <c r="I21" i="10"/>
  <c r="F21" i="10"/>
  <c r="F11" i="10"/>
  <c r="E441" i="2" l="1"/>
  <c r="E396" i="2"/>
  <c r="I396" i="2" s="1"/>
  <c r="E253" i="2"/>
  <c r="E185" i="2"/>
  <c r="I185" i="2" s="1"/>
  <c r="F14" i="10"/>
  <c r="F22" i="10" s="1"/>
  <c r="F28" i="10" s="1"/>
  <c r="F29" i="10" s="1"/>
  <c r="E306" i="2" l="1"/>
  <c r="I253" i="2"/>
  <c r="E359" i="2" l="1"/>
  <c r="I359" i="2" s="1"/>
  <c r="I306" i="2"/>
  <c r="J22" i="10"/>
  <c r="J28" i="10" s="1"/>
  <c r="J29" i="10" s="1"/>
  <c r="I22" i="10"/>
  <c r="I28" i="10" s="1"/>
  <c r="I29" i="10" s="1"/>
  <c r="G72" i="11"/>
  <c r="G48" i="11"/>
</calcChain>
</file>

<file path=xl/sharedStrings.xml><?xml version="1.0" encoding="utf-8"?>
<sst xmlns="http://schemas.openxmlformats.org/spreadsheetml/2006/main" count="950" uniqueCount="248">
  <si>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</si>
  <si>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</si>
  <si>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</si>
  <si>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</si>
  <si>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</si>
  <si>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</si>
  <si>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</si>
  <si>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</si>
  <si>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</si>
  <si>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</si>
  <si>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</si>
  <si>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</si>
  <si>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</si>
  <si>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</si>
  <si>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</si>
  <si>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</si>
  <si>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</si>
  <si>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</si>
  <si>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</si>
  <si>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</si>
  <si>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</si>
  <si>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</si>
  <si>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</si>
  <si>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</si>
  <si>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</si>
  <si>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</si>
  <si>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</si>
  <si>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</si>
  <si>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</si>
  <si>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</si>
  <si>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</si>
  <si>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</si>
  <si>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</si>
  <si>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</si>
  <si>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</si>
  <si>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</si>
  <si>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</si>
  <si>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</si>
  <si>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52 Ostale pomoći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</si>
  <si>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</si>
  <si>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</si>
  <si>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</si>
  <si>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</si>
  <si>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</si>
  <si>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</si>
  <si>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</si>
  <si>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</si>
  <si>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</si>
  <si>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</si>
  <si>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</si>
  <si>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</si>
  <si>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</si>
  <si>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</si>
  <si>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</si>
  <si>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</si>
  <si>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</si>
  <si>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</si>
  <si>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</si>
  <si>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</si>
  <si>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1013</t>
  </si>
  <si>
    <t>NAZIV PROGRAMA: ŠKOLSTVO</t>
  </si>
  <si>
    <t>Aktivnost 1001T100117</t>
  </si>
  <si>
    <t>Škole jednakih mogućnosti</t>
  </si>
  <si>
    <t>Izvor finanaciranja 51</t>
  </si>
  <si>
    <t>Pomoći EU</t>
  </si>
  <si>
    <t>Plaće (bruto)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</si>
  <si>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</si>
  <si>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</si>
  <si>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</si>
  <si>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</si>
  <si>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</si>
  <si>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Doprinosi na plaće</t>
  </si>
  <si>
    <t>Doprinos za mirovinsko osiguranje</t>
  </si>
  <si>
    <t>Dobrinos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</si>
  <si>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</si>
  <si>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</si>
  <si>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</si>
  <si>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</si>
  <si>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zaposlenika</t>
  </si>
  <si>
    <t>UKUPNO:</t>
  </si>
  <si>
    <t>Aktivnost T100117</t>
  </si>
  <si>
    <t>Izvor financiranja 11</t>
  </si>
  <si>
    <t>OPĆI PRIHODI I PRIMICI</t>
  </si>
  <si>
    <t>1013A1001330</t>
  </si>
  <si>
    <t>Projekt e-škole</t>
  </si>
  <si>
    <t>Izvor finanaciranja 11</t>
  </si>
  <si>
    <t>Opći prihodi i primici</t>
  </si>
  <si>
    <t>Rashodi za materijal i energiju</t>
  </si>
  <si>
    <t>Rashodi za usluge</t>
  </si>
  <si>
    <t>Naknada troškova osobama izvan radnog odnosa</t>
  </si>
  <si>
    <t>Ostali nespomenuti rashodi psolovanja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</si>
  <si>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</si>
  <si>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</si>
  <si>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</si>
  <si>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</si>
  <si>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</si>
  <si>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</si>
  <si>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1001T100103</t>
  </si>
  <si>
    <t>ŠKOLSKI OBROCI SVIMA</t>
  </si>
  <si>
    <t>Izvor financiranja 51</t>
  </si>
  <si>
    <t>POMOĆI EU</t>
  </si>
  <si>
    <t>Uredski materijal i ostali materijalni rashodi</t>
  </si>
  <si>
    <t>Materijal i sirovine</t>
  </si>
  <si>
    <t>Energija</t>
  </si>
  <si>
    <t>1013A101314</t>
  </si>
  <si>
    <t>OSNOVNO ŠKOLSTVO</t>
  </si>
  <si>
    <t>Izvor financiranja 52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</si>
  <si>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</si>
  <si>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</si>
  <si>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</si>
  <si>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</si>
  <si>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</si>
  <si>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</si>
  <si>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Ostale usluge</t>
  </si>
  <si>
    <t>Pristojbe i naknade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</si>
  <si>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</si>
  <si>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</si>
  <si>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</si>
  <si>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</si>
  <si>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</si>
  <si>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</si>
  <si>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</si>
  <si>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</si>
  <si>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</si>
  <si>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</si>
  <si>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</si>
  <si>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1013A1001301</t>
  </si>
  <si>
    <t>Izvor financiranja 44</t>
  </si>
  <si>
    <t>Decentralizirana sredstva</t>
  </si>
  <si>
    <t>Naknade za prijevoz, ra rad na terenu i odvojeni život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</si>
  <si>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</si>
  <si>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</si>
  <si>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</si>
  <si>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</si>
  <si>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</si>
  <si>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</si>
  <si>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Nakn.trošk.osobama izvan rad.odn.</t>
  </si>
  <si>
    <t>Naknade za rad predstavničkih i izvršnih tijela, povjerenstava i slično</t>
  </si>
  <si>
    <t>Premije osiguranja</t>
  </si>
  <si>
    <t>Reprezenatacije</t>
  </si>
  <si>
    <t>Članarine i norme</t>
  </si>
  <si>
    <t>Troškovi sudskih postupaka</t>
  </si>
  <si>
    <t>Ostali nespomenuti rashodi poslovanja</t>
  </si>
  <si>
    <t>ŠKOLSTVO</t>
  </si>
  <si>
    <t>Izvor financiranja 61</t>
  </si>
  <si>
    <t>DONACIJE</t>
  </si>
  <si>
    <t>Izvor financiranja 43</t>
  </si>
  <si>
    <t xml:space="preserve">ŠKOLSTVO </t>
  </si>
  <si>
    <t>Izor financiranja 43</t>
  </si>
  <si>
    <t>OSTALI PRIHODI ZA POSEBNE NAMJENE(produženi)</t>
  </si>
  <si>
    <t>PRODUŽENI BORAVAK, ŠKOLSKA KUHINJA, OSTALI PRIHODI OPĆINA</t>
  </si>
  <si>
    <t>OPĆINA</t>
  </si>
  <si>
    <t>Zdravstvene i veterinarske usluge</t>
  </si>
  <si>
    <t>Dopirnos za zdravstveno osigurnaje u slučaju nezaposlenosti</t>
  </si>
  <si>
    <t>Izvor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</si>
  <si>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</si>
  <si>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</si>
  <si>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</si>
  <si>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</si>
  <si>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</si>
  <si>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</si>
  <si>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Ostali prihodi za posebne namjene</t>
  </si>
  <si>
    <t>Ostale pomoći</t>
  </si>
  <si>
    <t>Ukupno izvori</t>
  </si>
  <si>
    <t>Prihodi od  imovine</t>
  </si>
  <si>
    <t>Prihodi od financijske imovine</t>
  </si>
  <si>
    <t>Kamate na oročena sredstva i depozite po 
viđenjeu</t>
  </si>
  <si>
    <t>Prihodi od upravnih i administrativnih 
pristojbi, pristojbi po posebnim propisima i naknada</t>
  </si>
  <si>
    <t>Prihodi po posebnim propisima</t>
  </si>
  <si>
    <t>Ostali nespomenuti prihodi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</si>
  <si>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</si>
  <si>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</si>
  <si>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</si>
  <si>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</si>
  <si>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</si>
  <si>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</si>
  <si>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</si>
  <si>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 xml:space="preserve">Donacije </t>
  </si>
  <si>
    <t>Vlastiti i ostali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</si>
  <si>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</si>
  <si>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</si>
  <si>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</si>
  <si>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</si>
  <si>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Rezultat poslovanja</t>
  </si>
  <si>
    <t>RAZLIKA VIŠAK / MANJAK</t>
  </si>
  <si>
    <t>UKUPNO PRIHODI</t>
  </si>
  <si>
    <t>Ukupno izvor</t>
  </si>
  <si>
    <t>Nakn.trošk.osobama izvan radnog odnosa</t>
  </si>
  <si>
    <t>Donacije</t>
  </si>
  <si>
    <t>UKUPNO RASHODI</t>
  </si>
  <si>
    <t>UKUPNO PO IZVORU</t>
  </si>
  <si>
    <t>Doprinos za obvezno zdravstveno osiguranje u slučaju nezaposlenosti</t>
  </si>
  <si>
    <t>Reprezentacije</t>
  </si>
  <si>
    <t xml:space="preserve">Škole jednakih mogućnosti
</t>
  </si>
  <si>
    <t>1. Opći prihodi i primici</t>
  </si>
  <si>
    <t>2.Vlastiti i ostali prihodi</t>
  </si>
  <si>
    <t>3. Prihodi za posebne namjene</t>
  </si>
  <si>
    <t>4.Decentralizirana sredstva</t>
  </si>
  <si>
    <t>44 Decentralizirana sredstva</t>
  </si>
  <si>
    <t>5. Pomoći EU</t>
  </si>
  <si>
    <t>51 Pomoći EU</t>
  </si>
  <si>
    <t>6. Pomoći</t>
  </si>
  <si>
    <t>7.Donacije</t>
  </si>
  <si>
    <t>61 Donacije</t>
  </si>
  <si>
    <t>31 Vlastiti prihodi</t>
  </si>
  <si>
    <t>09 OBRAZOVANJE</t>
  </si>
  <si>
    <t>0912 Osnovno obrazovanje</t>
  </si>
  <si>
    <t>Projekt Građanski odgoj</t>
  </si>
  <si>
    <t>Izvršenje 2023.</t>
  </si>
  <si>
    <t>INDEKS</t>
  </si>
  <si>
    <t>4=3/2*100</t>
  </si>
  <si>
    <t>5=3/1*100</t>
  </si>
  <si>
    <t>IZVRŠENJE 2023.</t>
  </si>
  <si>
    <t>Izvor financiranja 52,43-(RASHODI ZA ZAPOSLENE I NAKNAKA TR.ZAPOSLENIMA)</t>
  </si>
  <si>
    <t>Indeks</t>
  </si>
  <si>
    <t>Financijski plan 2024.</t>
  </si>
  <si>
    <t>Izvršenje 2024.</t>
  </si>
  <si>
    <t>Financkijski plan 2024.</t>
  </si>
  <si>
    <t>Ostale pomoći (MZO,OPĆINA HRVATSKI ZAVOD ZA ZAPOŠLJAVANJE)</t>
  </si>
  <si>
    <t>tekuće donacije u novcu</t>
  </si>
  <si>
    <t>Ostali prihodi za posebne namjene(roditelji, djelatnici)</t>
  </si>
  <si>
    <t>Pomoći od izvanproračunskih korisnika</t>
  </si>
  <si>
    <t>Tekuće pomoći od izvanproračunih korisnika</t>
  </si>
  <si>
    <t>Ostali rashodi</t>
  </si>
  <si>
    <t>Tekuće donacije u novcu</t>
  </si>
  <si>
    <t>Pribislavec, 30.01.2025.          Ravnatelj: Bruno Matotek, mag.theol.                          Predsjednica ŠO: Maja Okreša, dipl.uč.</t>
  </si>
  <si>
    <t>1013A101304</t>
  </si>
  <si>
    <t>NATJECANJA UČENIKA</t>
  </si>
  <si>
    <t>Ostale usluge (film i izrada fotografija)</t>
  </si>
  <si>
    <t>Ugovor o djelu</t>
  </si>
  <si>
    <t>Reprezentacija</t>
  </si>
  <si>
    <t>IZVRŠENJE  FINANCIJSKOG  PLANA  OŠ VLADIMIRA NAZORA PRIBISLAVEC ZA 2024. GODINU</t>
  </si>
  <si>
    <t>FINANCIJSKI PLAN 2024.</t>
  </si>
  <si>
    <t>IZVRŠENJE 2024.</t>
  </si>
  <si>
    <t>0960 Projekt "Škole jednakih mogućnosti"</t>
  </si>
  <si>
    <t>Plan 2024.</t>
  </si>
  <si>
    <t>IZVRŠENJE FINANCIJSKOG PLANA OŠ VLADIMIRA NAZORA PRIBISLAVEC
ZA 2024. GODINU</t>
  </si>
  <si>
    <t>IZVRŠENJE FINANCIJSKOG PLANA OŠ VLADIMIRA NAZORA PRIBISLAVEC ZA 2024. GODINU</t>
  </si>
  <si>
    <t>1013A101347</t>
  </si>
  <si>
    <t>Troškovi iznad standarda u obrazovanju</t>
  </si>
  <si>
    <t>MEĐIMURSKA ŽUPANIJA-PRIHODI NA TEMELJU REFUNDACIJA IZ PRETHODINH GODINA</t>
  </si>
  <si>
    <t>8. Rezultat</t>
  </si>
  <si>
    <t>11 Opći prihodi i primici višak/manjak</t>
  </si>
  <si>
    <t xml:space="preserve">  43 Ostali prihodi za posebne namjene  višak/manjak</t>
  </si>
  <si>
    <t>44 Decentralizirana sredstva višak/manjak</t>
  </si>
  <si>
    <t>51 Pomoći EU  višak/manjak</t>
  </si>
  <si>
    <t>61 Donacije  višak/manjak</t>
  </si>
  <si>
    <t xml:space="preserve"> 52 Ostale pomoći  višak/manjak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</si>
</sst>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8"/>
      <color indexed="8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2" fillId="0" borderId="0" xfId="0" applyFont="1"/>
    <xf numFmtId="0" fontId="22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5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164" fontId="2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right"/>
    </xf>
    <xf numFmtId="164" fontId="24" fillId="0" borderId="3" xfId="0" applyNumberFormat="1" applyFont="1" applyBorder="1"/>
    <xf numFmtId="164" fontId="23" fillId="0" borderId="3" xfId="0" applyNumberFormat="1" applyFont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23" fillId="5" borderId="3" xfId="0" applyFont="1" applyFill="1" applyBorder="1" applyAlignment="1">
      <alignment horizontal="center" wrapText="1"/>
    </xf>
    <xf numFmtId="0" fontId="23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9" fillId="4" borderId="1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6" fillId="5" borderId="3" xfId="0" applyNumberFormat="1" applyFont="1" applyFill="1" applyBorder="1" applyAlignment="1" applyProtection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4" xfId="0" applyNumberFormat="1" applyFont="1" applyFill="1" applyBorder="1" applyAlignment="1" applyProtection="1">
      <alignment horizontal="center" vertical="center" wrapText="1"/>
    </xf>
    <xf numFmtId="0" fontId="29" fillId="5" borderId="4" xfId="0" applyNumberFormat="1" applyFont="1" applyFill="1" applyBorder="1" applyAlignment="1" applyProtection="1">
      <alignment horizontal="center" vertical="center" wrapText="1"/>
    </xf>
    <xf numFmtId="0" fontId="30" fillId="5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31" fillId="5" borderId="4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/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164" fontId="9" fillId="3" borderId="1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23" fillId="0" borderId="4" xfId="0" applyNumberFormat="1" applyFont="1" applyBorder="1"/>
    <xf numFmtId="164" fontId="24" fillId="0" borderId="4" xfId="0" applyNumberFormat="1" applyFont="1" applyBorder="1"/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33" fillId="2" borderId="4" xfId="0" applyNumberFormat="1" applyFont="1" applyFill="1" applyBorder="1" applyAlignment="1">
      <alignment horizontal="center"/>
    </xf>
    <xf numFmtId="164" fontId="33" fillId="3" borderId="3" xfId="0" applyNumberFormat="1" applyFont="1" applyFill="1" applyBorder="1" applyAlignment="1">
      <alignment horizontal="right"/>
    </xf>
    <xf numFmtId="164" fontId="33" fillId="2" borderId="3" xfId="0" applyNumberFormat="1" applyFont="1" applyFill="1" applyBorder="1" applyAlignment="1">
      <alignment horizontal="right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3" fontId="33" fillId="0" borderId="3" xfId="0" applyNumberFormat="1" applyFont="1" applyBorder="1" applyAlignment="1">
      <alignment horizontal="right"/>
    </xf>
    <xf numFmtId="3" fontId="33" fillId="0" borderId="3" xfId="0" applyNumberFormat="1" applyFont="1" applyFill="1" applyBorder="1" applyAlignment="1" applyProtection="1">
      <alignment horizontal="right" wrapText="1"/>
    </xf>
    <xf numFmtId="3" fontId="33" fillId="3" borderId="3" xfId="0" applyNumberFormat="1" applyFont="1" applyFill="1" applyBorder="1" applyAlignment="1">
      <alignment horizontal="right"/>
    </xf>
    <xf numFmtId="164" fontId="34" fillId="2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7" fillId="2" borderId="3" xfId="0" quotePrefix="1" applyFont="1" applyFill="1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I14" sqref="I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00" t="s">
        <v>236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6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00" t="s">
        <v>15</v>
      </c>
      <c r="B3" s="200"/>
      <c r="C3" s="200"/>
      <c r="D3" s="200"/>
      <c r="E3" s="200"/>
      <c r="F3" s="200"/>
      <c r="G3" s="200"/>
      <c r="H3" s="200"/>
      <c r="I3" s="209"/>
      <c r="J3" s="209"/>
    </row>
    <row r="4" spans="1:10" ht="15.75" x14ac:dyDescent="0.25">
      <c r="A4" s="200" t="s">
        <v>21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8" x14ac:dyDescent="0.25">
      <c r="A5" s="1"/>
      <c r="B5" s="2"/>
      <c r="C5" s="2"/>
      <c r="D5" s="2"/>
      <c r="E5" s="6"/>
      <c r="F5" s="7"/>
      <c r="G5" s="7"/>
      <c r="H5" s="7"/>
      <c r="I5" s="7"/>
      <c r="J5" s="35" t="s">
        <v>26</v>
      </c>
    </row>
    <row r="6" spans="1:10" x14ac:dyDescent="0.25">
      <c r="A6" s="29"/>
      <c r="B6" s="30"/>
      <c r="C6" s="30"/>
      <c r="D6" s="31"/>
      <c r="E6" s="32"/>
      <c r="F6" s="3" t="s">
        <v>208</v>
      </c>
      <c r="G6" s="3" t="s">
        <v>215</v>
      </c>
      <c r="H6" s="3" t="s">
        <v>216</v>
      </c>
      <c r="I6" s="3" t="s">
        <v>214</v>
      </c>
      <c r="J6" s="3" t="s">
        <v>214</v>
      </c>
    </row>
    <row r="7" spans="1:10" x14ac:dyDescent="0.25">
      <c r="A7" s="29"/>
      <c r="B7" s="30"/>
      <c r="C7" s="30"/>
      <c r="D7" s="31"/>
      <c r="E7" s="32"/>
      <c r="F7" s="3">
        <v>1</v>
      </c>
      <c r="G7" s="3">
        <v>2</v>
      </c>
      <c r="H7" s="3">
        <v>3</v>
      </c>
      <c r="I7" s="3" t="s">
        <v>210</v>
      </c>
      <c r="J7" s="3" t="s">
        <v>211</v>
      </c>
    </row>
    <row r="8" spans="1:10" x14ac:dyDescent="0.25">
      <c r="A8" s="202" t="s">
        <v>0</v>
      </c>
      <c r="B8" s="194"/>
      <c r="C8" s="194"/>
      <c r="D8" s="194"/>
      <c r="E8" s="210"/>
      <c r="F8" s="133">
        <f t="shared" ref="F8" si="0">F9+F10</f>
        <v>1502830.65</v>
      </c>
      <c r="G8" s="133">
        <v>1945206.36</v>
      </c>
      <c r="H8" s="133">
        <v>1982465.95</v>
      </c>
      <c r="I8" s="182">
        <f>SUM(H8/G8)*100</f>
        <v>101.91545692869315</v>
      </c>
      <c r="J8" s="182">
        <f>SUM(H8/F8)*100</f>
        <v>131.91545900398026</v>
      </c>
    </row>
    <row r="9" spans="1:10" x14ac:dyDescent="0.25">
      <c r="A9" s="211" t="s">
        <v>27</v>
      </c>
      <c r="B9" s="212"/>
      <c r="C9" s="212"/>
      <c r="D9" s="212"/>
      <c r="E9" s="208"/>
      <c r="F9" s="134">
        <v>1502830.65</v>
      </c>
      <c r="G9" s="134">
        <v>1945206.36</v>
      </c>
      <c r="H9" s="134">
        <v>1982465.95</v>
      </c>
      <c r="I9" s="183">
        <f t="shared" ref="I9:I14" si="1">SUM(H9/G9)*100</f>
        <v>101.91545692869315</v>
      </c>
      <c r="J9" s="183">
        <f t="shared" ref="J9:J14" si="2">SUM(H9/F9)*100</f>
        <v>131.91545900398026</v>
      </c>
    </row>
    <row r="10" spans="1:10" x14ac:dyDescent="0.25">
      <c r="A10" s="213" t="s">
        <v>28</v>
      </c>
      <c r="B10" s="208"/>
      <c r="C10" s="208"/>
      <c r="D10" s="208"/>
      <c r="E10" s="208"/>
      <c r="F10" s="134">
        <v>0</v>
      </c>
      <c r="G10" s="134"/>
      <c r="H10" s="134">
        <v>0</v>
      </c>
      <c r="I10" s="183">
        <v>0</v>
      </c>
      <c r="J10" s="183">
        <v>0</v>
      </c>
    </row>
    <row r="11" spans="1:10" x14ac:dyDescent="0.25">
      <c r="A11" s="36" t="s">
        <v>1</v>
      </c>
      <c r="B11" s="44"/>
      <c r="C11" s="44"/>
      <c r="D11" s="44"/>
      <c r="E11" s="44"/>
      <c r="F11" s="133">
        <f t="shared" ref="F11:H11" si="3">F12+F13</f>
        <v>1507561.3</v>
      </c>
      <c r="G11" s="133">
        <v>1928301.04</v>
      </c>
      <c r="H11" s="133">
        <f t="shared" si="3"/>
        <v>1942925.14</v>
      </c>
      <c r="I11" s="182">
        <f t="shared" si="1"/>
        <v>100.75839299448803</v>
      </c>
      <c r="J11" s="182">
        <f t="shared" si="2"/>
        <v>128.87868241244982</v>
      </c>
    </row>
    <row r="12" spans="1:10" x14ac:dyDescent="0.25">
      <c r="A12" s="214" t="s">
        <v>29</v>
      </c>
      <c r="B12" s="212"/>
      <c r="C12" s="212"/>
      <c r="D12" s="212"/>
      <c r="E12" s="212"/>
      <c r="F12" s="134">
        <v>1476543.32</v>
      </c>
      <c r="G12" s="134">
        <v>1892086.6</v>
      </c>
      <c r="H12" s="134">
        <v>1900127.26</v>
      </c>
      <c r="I12" s="183">
        <f t="shared" si="1"/>
        <v>100.42496257835131</v>
      </c>
      <c r="J12" s="183">
        <f t="shared" si="2"/>
        <v>128.68753894738421</v>
      </c>
    </row>
    <row r="13" spans="1:10" x14ac:dyDescent="0.25">
      <c r="A13" s="207" t="s">
        <v>30</v>
      </c>
      <c r="B13" s="208"/>
      <c r="C13" s="208"/>
      <c r="D13" s="208"/>
      <c r="E13" s="208"/>
      <c r="F13" s="135">
        <v>31017.98</v>
      </c>
      <c r="G13" s="135">
        <v>36214.44</v>
      </c>
      <c r="H13" s="135">
        <v>42797.88</v>
      </c>
      <c r="I13" s="183">
        <f t="shared" si="1"/>
        <v>118.1790468111615</v>
      </c>
      <c r="J13" s="183">
        <f t="shared" si="2"/>
        <v>137.97765038213319</v>
      </c>
    </row>
    <row r="14" spans="1:10" x14ac:dyDescent="0.25">
      <c r="A14" s="193" t="s">
        <v>51</v>
      </c>
      <c r="B14" s="194"/>
      <c r="C14" s="194"/>
      <c r="D14" s="194"/>
      <c r="E14" s="194"/>
      <c r="F14" s="133">
        <f t="shared" ref="F14:H14" si="4">F8-F11</f>
        <v>-4730.6500000001397</v>
      </c>
      <c r="G14" s="133">
        <v>16905.32</v>
      </c>
      <c r="H14" s="133">
        <f t="shared" si="4"/>
        <v>39540.810000000056</v>
      </c>
      <c r="I14" s="182">
        <f t="shared" si="1"/>
        <v>233.89566124746563</v>
      </c>
      <c r="J14" s="182">
        <f t="shared" si="2"/>
        <v>-835.84306596342765</v>
      </c>
    </row>
    <row r="15" spans="1:10" ht="18" x14ac:dyDescent="0.25">
      <c r="A15" s="25"/>
      <c r="B15" s="23"/>
      <c r="C15" s="23"/>
      <c r="D15" s="23"/>
      <c r="E15" s="23"/>
      <c r="F15" s="24"/>
      <c r="G15" s="24"/>
      <c r="H15" s="24"/>
      <c r="I15" s="24"/>
      <c r="J15" s="24"/>
    </row>
    <row r="16" spans="1:10" ht="15.75" x14ac:dyDescent="0.25">
      <c r="A16" s="200" t="s">
        <v>22</v>
      </c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18" x14ac:dyDescent="0.25">
      <c r="A17" s="25"/>
      <c r="B17" s="23"/>
      <c r="C17" s="23"/>
      <c r="D17" s="23"/>
      <c r="E17" s="23"/>
      <c r="F17" s="24"/>
      <c r="G17" s="24"/>
      <c r="H17" s="24"/>
      <c r="I17" s="24"/>
      <c r="J17" s="24"/>
    </row>
    <row r="18" spans="1:10" x14ac:dyDescent="0.25">
      <c r="A18" s="29"/>
      <c r="B18" s="30"/>
      <c r="C18" s="30"/>
      <c r="D18" s="31"/>
      <c r="E18" s="32"/>
      <c r="F18" s="3" t="s">
        <v>208</v>
      </c>
      <c r="G18" s="3" t="s">
        <v>215</v>
      </c>
      <c r="H18" s="3" t="s">
        <v>216</v>
      </c>
      <c r="I18" s="184"/>
      <c r="J18" s="184"/>
    </row>
    <row r="19" spans="1:10" x14ac:dyDescent="0.25">
      <c r="A19" s="207" t="s">
        <v>31</v>
      </c>
      <c r="B19" s="208"/>
      <c r="C19" s="208"/>
      <c r="D19" s="208"/>
      <c r="E19" s="208"/>
      <c r="F19" s="45">
        <v>0</v>
      </c>
      <c r="G19" s="45"/>
      <c r="H19" s="45"/>
      <c r="I19" s="185">
        <v>0</v>
      </c>
      <c r="J19" s="186">
        <v>0</v>
      </c>
    </row>
    <row r="20" spans="1:10" x14ac:dyDescent="0.25">
      <c r="A20" s="207" t="s">
        <v>32</v>
      </c>
      <c r="B20" s="208"/>
      <c r="C20" s="208"/>
      <c r="D20" s="208"/>
      <c r="E20" s="208"/>
      <c r="F20" s="45">
        <v>0</v>
      </c>
      <c r="G20" s="45"/>
      <c r="H20" s="45"/>
      <c r="I20" s="185">
        <v>0</v>
      </c>
      <c r="J20" s="186">
        <v>0</v>
      </c>
    </row>
    <row r="21" spans="1:10" x14ac:dyDescent="0.25">
      <c r="A21" s="193" t="s">
        <v>2</v>
      </c>
      <c r="B21" s="194"/>
      <c r="C21" s="194"/>
      <c r="D21" s="194"/>
      <c r="E21" s="194"/>
      <c r="F21" s="33">
        <f t="shared" ref="F21:J21" si="5">F19-F20</f>
        <v>0</v>
      </c>
      <c r="G21" s="33"/>
      <c r="H21" s="33"/>
      <c r="I21" s="187">
        <f t="shared" si="5"/>
        <v>0</v>
      </c>
      <c r="J21" s="187">
        <f t="shared" si="5"/>
        <v>0</v>
      </c>
    </row>
    <row r="22" spans="1:10" x14ac:dyDescent="0.25">
      <c r="A22" s="193" t="s">
        <v>52</v>
      </c>
      <c r="B22" s="194"/>
      <c r="C22" s="194"/>
      <c r="D22" s="194"/>
      <c r="E22" s="194"/>
      <c r="F22" s="133">
        <f t="shared" ref="F22:J22" si="6">F14+F21</f>
        <v>-4730.6500000001397</v>
      </c>
      <c r="G22" s="133">
        <v>16905</v>
      </c>
      <c r="H22" s="133">
        <v>39540.81</v>
      </c>
      <c r="I22" s="187">
        <f t="shared" si="6"/>
        <v>233.89566124746563</v>
      </c>
      <c r="J22" s="187">
        <f t="shared" si="6"/>
        <v>-835.84306596342765</v>
      </c>
    </row>
    <row r="23" spans="1:10" ht="18" x14ac:dyDescent="0.25">
      <c r="A23" s="22"/>
      <c r="B23" s="23"/>
      <c r="C23" s="23"/>
      <c r="D23" s="23"/>
      <c r="E23" s="23"/>
      <c r="F23" s="24"/>
      <c r="G23" s="24"/>
      <c r="H23" s="24"/>
      <c r="I23" s="24"/>
      <c r="J23" s="24"/>
    </row>
    <row r="24" spans="1:10" ht="15.75" x14ac:dyDescent="0.25">
      <c r="A24" s="200" t="s">
        <v>53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5" spans="1:10" ht="15.75" x14ac:dyDescent="0.25">
      <c r="A25" s="42"/>
      <c r="B25" s="43"/>
      <c r="C25" s="43"/>
      <c r="D25" s="43"/>
      <c r="E25" s="43"/>
      <c r="F25" s="43"/>
      <c r="G25" s="174"/>
      <c r="H25" s="174"/>
      <c r="I25" s="43"/>
      <c r="J25" s="43"/>
    </row>
    <row r="26" spans="1:10" x14ac:dyDescent="0.25">
      <c r="A26" s="29"/>
      <c r="B26" s="30"/>
      <c r="C26" s="30"/>
      <c r="D26" s="31"/>
      <c r="E26" s="32"/>
      <c r="F26" s="3" t="s">
        <v>208</v>
      </c>
      <c r="G26" s="3" t="s">
        <v>215</v>
      </c>
      <c r="H26" s="3" t="s">
        <v>216</v>
      </c>
      <c r="I26" s="3"/>
      <c r="J26" s="3"/>
    </row>
    <row r="27" spans="1:10" ht="15" customHeight="1" x14ac:dyDescent="0.25">
      <c r="A27" s="195" t="s">
        <v>54</v>
      </c>
      <c r="B27" s="196"/>
      <c r="C27" s="196"/>
      <c r="D27" s="196"/>
      <c r="E27" s="197"/>
      <c r="F27" s="136">
        <v>-42404.88</v>
      </c>
      <c r="G27" s="136">
        <v>16905</v>
      </c>
      <c r="H27" s="136">
        <v>-45539.45</v>
      </c>
      <c r="I27" s="46">
        <v>0</v>
      </c>
      <c r="J27" s="47">
        <v>0</v>
      </c>
    </row>
    <row r="28" spans="1:10" ht="15" customHeight="1" x14ac:dyDescent="0.25">
      <c r="A28" s="193" t="s">
        <v>55</v>
      </c>
      <c r="B28" s="194"/>
      <c r="C28" s="194"/>
      <c r="D28" s="194"/>
      <c r="E28" s="194"/>
      <c r="F28" s="161">
        <f t="shared" ref="F28:J28" si="7">F22+F27</f>
        <v>-47135.530000000137</v>
      </c>
      <c r="G28" s="161">
        <v>16905</v>
      </c>
      <c r="H28" s="161">
        <v>-5998.64</v>
      </c>
      <c r="I28" s="48">
        <f t="shared" si="7"/>
        <v>233.89566124746563</v>
      </c>
      <c r="J28" s="49">
        <f t="shared" si="7"/>
        <v>-835.84306596342765</v>
      </c>
    </row>
    <row r="29" spans="1:10" ht="45" customHeight="1" x14ac:dyDescent="0.25">
      <c r="A29" s="202" t="s">
        <v>56</v>
      </c>
      <c r="B29" s="203"/>
      <c r="C29" s="203"/>
      <c r="D29" s="203"/>
      <c r="E29" s="204"/>
      <c r="F29" s="48">
        <f t="shared" ref="F29:J29" si="8">F14+F21+F27-F28</f>
        <v>0</v>
      </c>
      <c r="G29" s="48"/>
      <c r="H29" s="48"/>
      <c r="I29" s="48">
        <f t="shared" si="8"/>
        <v>0</v>
      </c>
      <c r="J29" s="49">
        <f t="shared" si="8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205" t="s">
        <v>50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8" x14ac:dyDescent="0.25">
      <c r="A32" s="52"/>
      <c r="B32" s="53"/>
      <c r="C32" s="53"/>
      <c r="D32" s="53"/>
      <c r="E32" s="53"/>
      <c r="F32" s="54"/>
      <c r="G32" s="54"/>
      <c r="H32" s="54"/>
      <c r="I32" s="54"/>
      <c r="J32" s="54"/>
    </row>
    <row r="33" spans="1:10" x14ac:dyDescent="0.25">
      <c r="A33" s="55"/>
      <c r="B33" s="56"/>
      <c r="C33" s="56"/>
      <c r="D33" s="57"/>
      <c r="E33" s="58"/>
      <c r="F33" s="3" t="s">
        <v>208</v>
      </c>
      <c r="G33" s="3" t="s">
        <v>215</v>
      </c>
      <c r="H33" s="3" t="s">
        <v>216</v>
      </c>
      <c r="I33" s="3" t="s">
        <v>214</v>
      </c>
      <c r="J33" s="3" t="s">
        <v>214</v>
      </c>
    </row>
    <row r="34" spans="1:10" x14ac:dyDescent="0.25">
      <c r="A34" s="195" t="s">
        <v>54</v>
      </c>
      <c r="B34" s="196"/>
      <c r="C34" s="196"/>
      <c r="D34" s="196"/>
      <c r="E34" s="197"/>
      <c r="F34" s="46">
        <v>0</v>
      </c>
      <c r="G34" s="46"/>
      <c r="H34" s="46"/>
      <c r="I34" s="46">
        <f>F37</f>
        <v>0</v>
      </c>
      <c r="J34" s="47">
        <f>I37</f>
        <v>0</v>
      </c>
    </row>
    <row r="35" spans="1:10" ht="28.5" customHeight="1" x14ac:dyDescent="0.25">
      <c r="A35" s="195" t="s">
        <v>57</v>
      </c>
      <c r="B35" s="196"/>
      <c r="C35" s="196"/>
      <c r="D35" s="196"/>
      <c r="E35" s="197"/>
      <c r="F35" s="46">
        <v>0</v>
      </c>
      <c r="G35" s="46"/>
      <c r="H35" s="46"/>
      <c r="I35" s="46">
        <v>0</v>
      </c>
      <c r="J35" s="47">
        <v>0</v>
      </c>
    </row>
    <row r="36" spans="1:10" x14ac:dyDescent="0.25">
      <c r="A36" s="195" t="s">
        <v>58</v>
      </c>
      <c r="B36" s="198"/>
      <c r="C36" s="198"/>
      <c r="D36" s="198"/>
      <c r="E36" s="199"/>
      <c r="F36" s="46">
        <v>0</v>
      </c>
      <c r="G36" s="46"/>
      <c r="H36" s="46"/>
      <c r="I36" s="46">
        <v>0</v>
      </c>
      <c r="J36" s="47">
        <v>0</v>
      </c>
    </row>
    <row r="37" spans="1:10" ht="15" customHeight="1" x14ac:dyDescent="0.25">
      <c r="A37" s="193" t="s">
        <v>55</v>
      </c>
      <c r="B37" s="194"/>
      <c r="C37" s="194"/>
      <c r="D37" s="194"/>
      <c r="E37" s="194"/>
      <c r="F37" s="34">
        <f t="shared" ref="F37:J37" si="9">F34-F35+F36</f>
        <v>0</v>
      </c>
      <c r="G37" s="34"/>
      <c r="H37" s="34"/>
      <c r="I37" s="34">
        <f t="shared" si="9"/>
        <v>0</v>
      </c>
      <c r="J37" s="59">
        <f t="shared" si="9"/>
        <v>0</v>
      </c>
    </row>
    <row r="38" spans="1:10" x14ac:dyDescent="0.25">
      <c r="A38" s="215"/>
      <c r="B38" s="216"/>
      <c r="C38" s="216"/>
      <c r="D38" s="216"/>
      <c r="E38" s="216"/>
      <c r="F38" s="216"/>
      <c r="G38" s="216"/>
      <c r="H38" s="216"/>
      <c r="I38" s="216"/>
      <c r="J38" s="216"/>
    </row>
    <row r="39" spans="1:10" ht="15.75" customHeight="1" x14ac:dyDescent="0.25">
      <c r="A39" s="206" t="s">
        <v>225</v>
      </c>
      <c r="B39" s="206"/>
      <c r="C39" s="206"/>
      <c r="D39" s="206"/>
      <c r="E39" s="206"/>
      <c r="F39" s="206"/>
      <c r="G39" s="206"/>
      <c r="H39" s="206"/>
    </row>
    <row r="40" spans="1:10" x14ac:dyDescent="0.25">
      <c r="A40" s="206"/>
      <c r="B40" s="206"/>
      <c r="C40" s="206"/>
      <c r="D40" s="206"/>
      <c r="E40" s="206"/>
      <c r="F40" s="206"/>
      <c r="G40" s="173"/>
      <c r="H40" s="173"/>
    </row>
  </sheetData>
  <mergeCells count="26">
    <mergeCell ref="A39:H39"/>
    <mergeCell ref="A40:F40"/>
    <mergeCell ref="A20:E20"/>
    <mergeCell ref="A1:J1"/>
    <mergeCell ref="A3:J3"/>
    <mergeCell ref="A4:J4"/>
    <mergeCell ref="A8:E8"/>
    <mergeCell ref="A9:E9"/>
    <mergeCell ref="A10:E10"/>
    <mergeCell ref="A12:E12"/>
    <mergeCell ref="A13:E13"/>
    <mergeCell ref="A14:E14"/>
    <mergeCell ref="A16:J16"/>
    <mergeCell ref="A19:E19"/>
    <mergeCell ref="A38:J38"/>
    <mergeCell ref="A21:E21"/>
    <mergeCell ref="A22:E22"/>
    <mergeCell ref="A34:E34"/>
    <mergeCell ref="A35:E35"/>
    <mergeCell ref="A36:E36"/>
    <mergeCell ref="A37:E37"/>
    <mergeCell ref="A24:J24"/>
    <mergeCell ref="A27:E27"/>
    <mergeCell ref="A28:E28"/>
    <mergeCell ref="A29:E29"/>
    <mergeCell ref="A31:J3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2CC-9E24-4065-B83D-D390E400CBBE}">
  <dimension ref="A1:I182"/>
  <sheetViews>
    <sheetView topLeftCell="A40" zoomScale="125" zoomScaleNormal="125" workbookViewId="0">
      <selection activeCell="L134" sqref="L134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7" width="13.28515625" customWidth="1"/>
    <col min="8" max="8" width="14.42578125" style="151" customWidth="1"/>
    <col min="9" max="9" width="12.7109375" style="151" customWidth="1"/>
  </cols>
  <sheetData>
    <row r="1" spans="1:9" ht="42" customHeight="1" x14ac:dyDescent="0.25">
      <c r="A1" s="217" t="s">
        <v>231</v>
      </c>
      <c r="B1" s="217"/>
      <c r="C1" s="217"/>
      <c r="D1" s="217"/>
      <c r="E1" s="217"/>
      <c r="F1" s="162"/>
      <c r="G1" s="172"/>
    </row>
    <row r="2" spans="1:9" ht="18" customHeight="1" x14ac:dyDescent="0.25">
      <c r="A2" s="217" t="s">
        <v>15</v>
      </c>
      <c r="B2" s="217"/>
      <c r="C2" s="217"/>
      <c r="D2" s="217"/>
      <c r="E2" s="217"/>
      <c r="F2" s="162"/>
      <c r="G2" s="172"/>
    </row>
    <row r="3" spans="1:9" ht="18" customHeight="1" x14ac:dyDescent="0.25">
      <c r="A3" s="217" t="s">
        <v>4</v>
      </c>
      <c r="B3" s="217"/>
      <c r="C3" s="217"/>
      <c r="D3" s="217"/>
      <c r="E3" s="217"/>
      <c r="F3" s="162"/>
      <c r="G3" s="172"/>
    </row>
    <row r="4" spans="1:9" ht="15.75" customHeight="1" x14ac:dyDescent="0.25">
      <c r="A4" s="217" t="s">
        <v>33</v>
      </c>
      <c r="B4" s="217"/>
      <c r="C4" s="217"/>
      <c r="D4" s="217"/>
      <c r="E4" s="217"/>
      <c r="F4" s="162"/>
      <c r="G4" s="172"/>
    </row>
    <row r="5" spans="1:9" ht="26.25" x14ac:dyDescent="0.25">
      <c r="A5" s="128" t="s">
        <v>5</v>
      </c>
      <c r="B5" s="129" t="s">
        <v>6</v>
      </c>
      <c r="C5" s="129" t="s">
        <v>154</v>
      </c>
      <c r="D5" s="129" t="s">
        <v>3</v>
      </c>
      <c r="E5" s="127" t="s">
        <v>208</v>
      </c>
      <c r="F5" s="127" t="s">
        <v>217</v>
      </c>
      <c r="G5" s="127" t="s">
        <v>216</v>
      </c>
      <c r="H5" s="127" t="s">
        <v>209</v>
      </c>
      <c r="I5" s="127" t="s">
        <v>209</v>
      </c>
    </row>
    <row r="6" spans="1:9" s="113" customFormat="1" ht="18.75" customHeight="1" x14ac:dyDescent="0.25">
      <c r="A6" s="157"/>
      <c r="B6" s="158"/>
      <c r="C6" s="159"/>
      <c r="D6" s="160" t="s">
        <v>209</v>
      </c>
      <c r="E6" s="152">
        <v>1</v>
      </c>
      <c r="F6" s="152">
        <v>2</v>
      </c>
      <c r="G6" s="152">
        <v>3</v>
      </c>
      <c r="H6" s="150" t="s">
        <v>210</v>
      </c>
      <c r="I6" s="152" t="s">
        <v>211</v>
      </c>
    </row>
    <row r="7" spans="1:9" ht="15.75" customHeight="1" x14ac:dyDescent="0.25">
      <c r="A7" s="130">
        <v>6</v>
      </c>
      <c r="B7" s="130"/>
      <c r="C7" s="130"/>
      <c r="D7" s="131" t="s">
        <v>7</v>
      </c>
      <c r="E7" s="132">
        <f>SUM(E8+E27+E22+E35+E49)</f>
        <v>1502830.65</v>
      </c>
      <c r="F7" s="132">
        <f>SUM(F8+F27+F22+F35+F49)</f>
        <v>1945206.3599999999</v>
      </c>
      <c r="G7" s="132">
        <f>SUM(G8+G27+G22+G35+G49)</f>
        <v>1982465.95</v>
      </c>
      <c r="H7" s="132">
        <f>SUM(G7/F7)*100</f>
        <v>101.91545692869317</v>
      </c>
      <c r="I7" s="132">
        <f>SUM(G7/E7*100)</f>
        <v>131.91545900398026</v>
      </c>
    </row>
    <row r="8" spans="1:9" ht="25.5" x14ac:dyDescent="0.25">
      <c r="A8" s="84"/>
      <c r="B8" s="84">
        <v>63</v>
      </c>
      <c r="C8" s="85"/>
      <c r="D8" s="82" t="s">
        <v>23</v>
      </c>
      <c r="E8" s="73">
        <f>SUM(E11+E14)</f>
        <v>1376126.21</v>
      </c>
      <c r="F8" s="73">
        <f>SUM(F9+F11+F14)</f>
        <v>1833718.13</v>
      </c>
      <c r="G8" s="73">
        <f>SUM(G9+G11+G14)</f>
        <v>1868390.13</v>
      </c>
      <c r="H8" s="181">
        <f t="shared" ref="H8:H71" si="0">SUM(G8/F8)*100</f>
        <v>101.89080314104764</v>
      </c>
      <c r="I8" s="181">
        <f t="shared" ref="I8:I71" si="1">SUM(G8/E8*100)</f>
        <v>135.77171311924943</v>
      </c>
    </row>
    <row r="9" spans="1:9" x14ac:dyDescent="0.25">
      <c r="A9" s="84"/>
      <c r="B9" s="85">
        <v>634</v>
      </c>
      <c r="C9" s="85"/>
      <c r="D9" s="67" t="s">
        <v>221</v>
      </c>
      <c r="E9" s="73">
        <v>0</v>
      </c>
      <c r="F9" s="73">
        <v>24638.28</v>
      </c>
      <c r="G9" s="73">
        <v>24638.28</v>
      </c>
      <c r="H9" s="181">
        <f t="shared" si="0"/>
        <v>100</v>
      </c>
      <c r="I9" s="181">
        <v>0</v>
      </c>
    </row>
    <row r="10" spans="1:9" ht="25.5" x14ac:dyDescent="0.25">
      <c r="A10" s="84"/>
      <c r="B10" s="85">
        <v>6341</v>
      </c>
      <c r="C10" s="85"/>
      <c r="D10" s="67" t="s">
        <v>222</v>
      </c>
      <c r="E10" s="73">
        <v>0</v>
      </c>
      <c r="F10" s="73">
        <v>24638.28</v>
      </c>
      <c r="G10" s="73">
        <v>24638.28</v>
      </c>
      <c r="H10" s="181">
        <f t="shared" si="0"/>
        <v>100</v>
      </c>
      <c r="I10" s="181">
        <v>0</v>
      </c>
    </row>
    <row r="11" spans="1:9" ht="25.5" x14ac:dyDescent="0.25">
      <c r="A11" s="84"/>
      <c r="B11" s="85">
        <v>636</v>
      </c>
      <c r="C11" s="85"/>
      <c r="D11" s="67" t="s">
        <v>155</v>
      </c>
      <c r="E11" s="73">
        <f>SUM(E12:E13)</f>
        <v>1367652.1199999999</v>
      </c>
      <c r="F11" s="73">
        <f>SUM(F12:F13)</f>
        <v>1785622.8499999999</v>
      </c>
      <c r="G11" s="73">
        <f>SUM(G12:G13)</f>
        <v>1822862.2</v>
      </c>
      <c r="H11" s="181">
        <f t="shared" si="0"/>
        <v>102.08551038647384</v>
      </c>
      <c r="I11" s="181">
        <f t="shared" si="1"/>
        <v>133.28405471999707</v>
      </c>
    </row>
    <row r="12" spans="1:9" ht="25.5" x14ac:dyDescent="0.25">
      <c r="A12" s="12"/>
      <c r="B12" s="12">
        <v>6361</v>
      </c>
      <c r="C12" s="13"/>
      <c r="D12" s="67" t="s">
        <v>156</v>
      </c>
      <c r="E12" s="73">
        <v>1339507.98</v>
      </c>
      <c r="F12" s="73">
        <v>1749408.41</v>
      </c>
      <c r="G12" s="73">
        <v>1785888.51</v>
      </c>
      <c r="H12" s="181">
        <f t="shared" si="0"/>
        <v>102.08528207544173</v>
      </c>
      <c r="I12" s="181">
        <f t="shared" si="1"/>
        <v>133.32421580646349</v>
      </c>
    </row>
    <row r="13" spans="1:9" ht="25.5" x14ac:dyDescent="0.25">
      <c r="A13" s="12"/>
      <c r="B13" s="12">
        <v>6362</v>
      </c>
      <c r="C13" s="13"/>
      <c r="D13" s="67" t="s">
        <v>157</v>
      </c>
      <c r="E13" s="73">
        <v>28144.14</v>
      </c>
      <c r="F13" s="73">
        <v>36214.44</v>
      </c>
      <c r="G13" s="73">
        <v>36973.69</v>
      </c>
      <c r="H13" s="181">
        <f t="shared" si="0"/>
        <v>102.09653939146925</v>
      </c>
      <c r="I13" s="181">
        <f t="shared" si="1"/>
        <v>131.37260545179211</v>
      </c>
    </row>
    <row r="14" spans="1:9" x14ac:dyDescent="0.25">
      <c r="A14" s="12"/>
      <c r="B14" s="12">
        <v>638</v>
      </c>
      <c r="C14" s="13"/>
      <c r="D14" s="67" t="s">
        <v>158</v>
      </c>
      <c r="E14" s="73">
        <f>SUM(E15:E16)</f>
        <v>8474.09</v>
      </c>
      <c r="F14" s="73">
        <f>SUM(F15:F16)</f>
        <v>23457</v>
      </c>
      <c r="G14" s="73">
        <f>SUM(G15:G16)</f>
        <v>20889.650000000001</v>
      </c>
      <c r="H14" s="181">
        <f t="shared" si="0"/>
        <v>89.055079507183365</v>
      </c>
      <c r="I14" s="181">
        <f t="shared" si="1"/>
        <v>246.51201485941266</v>
      </c>
    </row>
    <row r="15" spans="1:9" ht="25.5" x14ac:dyDescent="0.25">
      <c r="A15" s="12"/>
      <c r="B15" s="12">
        <v>6381</v>
      </c>
      <c r="C15" s="13"/>
      <c r="D15" s="67" t="s">
        <v>159</v>
      </c>
      <c r="E15" s="73">
        <v>8474.09</v>
      </c>
      <c r="F15" s="73">
        <v>23457</v>
      </c>
      <c r="G15" s="73">
        <v>20889.650000000001</v>
      </c>
      <c r="H15" s="181">
        <f t="shared" si="0"/>
        <v>89.055079507183365</v>
      </c>
      <c r="I15" s="181">
        <f t="shared" si="1"/>
        <v>246.51201485941266</v>
      </c>
    </row>
    <row r="16" spans="1:9" ht="25.5" x14ac:dyDescent="0.25">
      <c r="A16" s="12"/>
      <c r="B16" s="12">
        <v>6382</v>
      </c>
      <c r="C16" s="13"/>
      <c r="D16" s="67" t="s">
        <v>160</v>
      </c>
      <c r="E16" s="73">
        <v>0</v>
      </c>
      <c r="F16" s="73">
        <v>0</v>
      </c>
      <c r="G16" s="73">
        <v>0</v>
      </c>
      <c r="H16" s="181">
        <v>0</v>
      </c>
      <c r="I16" s="181">
        <v>0</v>
      </c>
    </row>
    <row r="17" spans="1:9" x14ac:dyDescent="0.25">
      <c r="A17" s="12"/>
      <c r="B17" s="12"/>
      <c r="C17" s="13">
        <v>11</v>
      </c>
      <c r="D17" s="13" t="s">
        <v>86</v>
      </c>
      <c r="E17" s="73">
        <v>0</v>
      </c>
      <c r="F17" s="73">
        <v>0</v>
      </c>
      <c r="G17" s="73">
        <v>0</v>
      </c>
      <c r="H17" s="181">
        <v>0</v>
      </c>
      <c r="I17" s="181">
        <v>0</v>
      </c>
    </row>
    <row r="18" spans="1:9" x14ac:dyDescent="0.25">
      <c r="A18" s="85"/>
      <c r="B18" s="12"/>
      <c r="C18" s="13">
        <v>51</v>
      </c>
      <c r="D18" s="13" t="s">
        <v>64</v>
      </c>
      <c r="E18" s="73">
        <v>8474.09</v>
      </c>
      <c r="F18" s="73">
        <v>23457</v>
      </c>
      <c r="G18" s="73">
        <v>20889.650000000001</v>
      </c>
      <c r="H18" s="181">
        <f t="shared" si="0"/>
        <v>89.055079507183365</v>
      </c>
      <c r="I18" s="181">
        <f t="shared" si="1"/>
        <v>246.51201485941266</v>
      </c>
    </row>
    <row r="19" spans="1:9" x14ac:dyDescent="0.25">
      <c r="A19" s="85"/>
      <c r="B19" s="12"/>
      <c r="C19" s="13">
        <v>43</v>
      </c>
      <c r="D19" s="13" t="s">
        <v>161</v>
      </c>
      <c r="E19" s="73">
        <v>0</v>
      </c>
      <c r="F19" s="73">
        <v>0</v>
      </c>
      <c r="G19" s="73">
        <v>0</v>
      </c>
      <c r="H19" s="181">
        <v>0</v>
      </c>
      <c r="I19" s="181">
        <v>0</v>
      </c>
    </row>
    <row r="20" spans="1:9" ht="15.75" customHeight="1" x14ac:dyDescent="0.25">
      <c r="A20" s="85"/>
      <c r="B20" s="12"/>
      <c r="C20" s="13">
        <v>52</v>
      </c>
      <c r="D20" s="13" t="s">
        <v>162</v>
      </c>
      <c r="E20" s="73">
        <v>1367652.12</v>
      </c>
      <c r="F20" s="73">
        <v>1810261.13</v>
      </c>
      <c r="G20" s="73">
        <v>1847500.48</v>
      </c>
      <c r="H20" s="181">
        <f t="shared" si="0"/>
        <v>102.05712586890712</v>
      </c>
      <c r="I20" s="181">
        <f t="shared" si="1"/>
        <v>135.08555669843875</v>
      </c>
    </row>
    <row r="21" spans="1:9" ht="15.75" customHeight="1" x14ac:dyDescent="0.25">
      <c r="A21" s="85"/>
      <c r="B21" s="12"/>
      <c r="C21" s="13"/>
      <c r="D21" s="110" t="s">
        <v>163</v>
      </c>
      <c r="E21" s="73">
        <f>SUM(E17:E20)</f>
        <v>1376126.2100000002</v>
      </c>
      <c r="F21" s="73">
        <f>SUM(F17:F20)</f>
        <v>1833718.13</v>
      </c>
      <c r="G21" s="73">
        <f>SUM(G17:G20)</f>
        <v>1868390.13</v>
      </c>
      <c r="H21" s="181">
        <f t="shared" si="0"/>
        <v>101.89080314104764</v>
      </c>
      <c r="I21" s="181">
        <f t="shared" si="1"/>
        <v>135.7717131192494</v>
      </c>
    </row>
    <row r="22" spans="1:9" s="113" customFormat="1" ht="15.75" customHeight="1" x14ac:dyDescent="0.25">
      <c r="A22" s="84"/>
      <c r="B22" s="28">
        <v>64</v>
      </c>
      <c r="C22" s="87"/>
      <c r="D22" s="88" t="s">
        <v>164</v>
      </c>
      <c r="E22" s="73">
        <v>10.47</v>
      </c>
      <c r="F22" s="73">
        <v>28</v>
      </c>
      <c r="G22" s="73">
        <v>25.65</v>
      </c>
      <c r="H22" s="181">
        <f t="shared" si="0"/>
        <v>91.607142857142847</v>
      </c>
      <c r="I22" s="181">
        <f t="shared" si="1"/>
        <v>244.9856733524355</v>
      </c>
    </row>
    <row r="23" spans="1:9" ht="15.75" customHeight="1" x14ac:dyDescent="0.25">
      <c r="A23" s="85"/>
      <c r="B23" s="12">
        <v>641</v>
      </c>
      <c r="C23" s="13"/>
      <c r="D23" s="111" t="s">
        <v>165</v>
      </c>
      <c r="E23" s="73">
        <v>10.47</v>
      </c>
      <c r="F23" s="73">
        <v>28</v>
      </c>
      <c r="G23" s="73">
        <v>25.65</v>
      </c>
      <c r="H23" s="181">
        <f t="shared" si="0"/>
        <v>91.607142857142847</v>
      </c>
      <c r="I23" s="181">
        <f t="shared" si="1"/>
        <v>244.9856733524355</v>
      </c>
    </row>
    <row r="24" spans="1:9" ht="24" customHeight="1" x14ac:dyDescent="0.25">
      <c r="A24" s="85"/>
      <c r="B24" s="12">
        <v>6413</v>
      </c>
      <c r="C24" s="13"/>
      <c r="D24" s="89" t="s">
        <v>166</v>
      </c>
      <c r="E24" s="73">
        <v>10.47</v>
      </c>
      <c r="F24" s="73">
        <v>28</v>
      </c>
      <c r="G24" s="73">
        <v>25.65</v>
      </c>
      <c r="H24" s="181">
        <f t="shared" si="0"/>
        <v>91.607142857142847</v>
      </c>
      <c r="I24" s="181">
        <f t="shared" si="1"/>
        <v>244.9856733524355</v>
      </c>
    </row>
    <row r="25" spans="1:9" x14ac:dyDescent="0.25">
      <c r="A25" s="85"/>
      <c r="B25" s="12"/>
      <c r="C25" s="13">
        <v>43</v>
      </c>
      <c r="D25" s="13" t="s">
        <v>161</v>
      </c>
      <c r="E25" s="73">
        <v>10.47</v>
      </c>
      <c r="F25" s="73">
        <v>28</v>
      </c>
      <c r="G25" s="73">
        <v>25.65</v>
      </c>
      <c r="H25" s="181">
        <f t="shared" si="0"/>
        <v>91.607142857142847</v>
      </c>
      <c r="I25" s="181">
        <f t="shared" si="1"/>
        <v>244.9856733524355</v>
      </c>
    </row>
    <row r="26" spans="1:9" s="113" customFormat="1" ht="20.25" customHeight="1" x14ac:dyDescent="0.25">
      <c r="A26" s="84"/>
      <c r="B26" s="28"/>
      <c r="C26" s="87"/>
      <c r="D26" s="110" t="s">
        <v>163</v>
      </c>
      <c r="E26" s="73">
        <v>10.47</v>
      </c>
      <c r="F26" s="73">
        <v>28</v>
      </c>
      <c r="G26" s="73">
        <v>25.65</v>
      </c>
      <c r="H26" s="181">
        <f t="shared" si="0"/>
        <v>91.607142857142847</v>
      </c>
      <c r="I26" s="181">
        <f t="shared" si="1"/>
        <v>244.9856733524355</v>
      </c>
    </row>
    <row r="27" spans="1:9" ht="38.25" x14ac:dyDescent="0.25">
      <c r="A27" s="85"/>
      <c r="B27" s="28">
        <v>65</v>
      </c>
      <c r="C27" s="87"/>
      <c r="D27" s="90" t="s">
        <v>167</v>
      </c>
      <c r="E27" s="73">
        <f t="shared" ref="E27:G28" si="2">SUM(E28)</f>
        <v>50739.59</v>
      </c>
      <c r="F27" s="73">
        <f t="shared" si="2"/>
        <v>21052.99</v>
      </c>
      <c r="G27" s="73">
        <f t="shared" si="2"/>
        <v>32799.370000000003</v>
      </c>
      <c r="H27" s="181">
        <f t="shared" si="0"/>
        <v>155.7943551011044</v>
      </c>
      <c r="I27" s="181">
        <f t="shared" si="1"/>
        <v>64.642560178353833</v>
      </c>
    </row>
    <row r="28" spans="1:9" x14ac:dyDescent="0.25">
      <c r="A28" s="12"/>
      <c r="B28" s="12">
        <v>652</v>
      </c>
      <c r="C28" s="13"/>
      <c r="D28" s="67" t="s">
        <v>168</v>
      </c>
      <c r="E28" s="73">
        <f t="shared" si="2"/>
        <v>50739.59</v>
      </c>
      <c r="F28" s="73">
        <f t="shared" si="2"/>
        <v>21052.99</v>
      </c>
      <c r="G28" s="73">
        <f t="shared" si="2"/>
        <v>32799.370000000003</v>
      </c>
      <c r="H28" s="181">
        <f t="shared" si="0"/>
        <v>155.7943551011044</v>
      </c>
      <c r="I28" s="181">
        <f t="shared" si="1"/>
        <v>64.642560178353833</v>
      </c>
    </row>
    <row r="29" spans="1:9" x14ac:dyDescent="0.25">
      <c r="A29" s="12"/>
      <c r="B29" s="12">
        <v>6526</v>
      </c>
      <c r="C29" s="13"/>
      <c r="D29" s="67" t="s">
        <v>169</v>
      </c>
      <c r="E29" s="73">
        <v>50739.59</v>
      </c>
      <c r="F29" s="73">
        <v>21052.99</v>
      </c>
      <c r="G29" s="73">
        <v>32799.370000000003</v>
      </c>
      <c r="H29" s="181">
        <f t="shared" si="0"/>
        <v>155.7943551011044</v>
      </c>
      <c r="I29" s="181">
        <f t="shared" si="1"/>
        <v>64.642560178353833</v>
      </c>
    </row>
    <row r="30" spans="1:9" x14ac:dyDescent="0.25">
      <c r="A30" s="12"/>
      <c r="B30" s="12"/>
      <c r="C30" s="13">
        <v>11</v>
      </c>
      <c r="D30" s="13" t="s">
        <v>86</v>
      </c>
      <c r="E30" s="73">
        <v>0</v>
      </c>
      <c r="F30" s="73">
        <v>0</v>
      </c>
      <c r="G30" s="73">
        <v>0</v>
      </c>
      <c r="H30" s="181">
        <v>0</v>
      </c>
      <c r="I30" s="181">
        <v>0</v>
      </c>
    </row>
    <row r="31" spans="1:9" x14ac:dyDescent="0.25">
      <c r="A31" s="85"/>
      <c r="B31" s="12"/>
      <c r="C31" s="13">
        <v>51</v>
      </c>
      <c r="D31" s="13" t="s">
        <v>64</v>
      </c>
      <c r="E31" s="73">
        <v>0</v>
      </c>
      <c r="F31" s="73">
        <v>0</v>
      </c>
      <c r="G31" s="73">
        <v>0</v>
      </c>
      <c r="H31" s="181">
        <v>0</v>
      </c>
      <c r="I31" s="181">
        <v>0</v>
      </c>
    </row>
    <row r="32" spans="1:9" x14ac:dyDescent="0.25">
      <c r="A32" s="85"/>
      <c r="B32" s="12"/>
      <c r="C32" s="13">
        <v>43</v>
      </c>
      <c r="D32" s="13" t="s">
        <v>161</v>
      </c>
      <c r="E32" s="73">
        <v>50739.59</v>
      </c>
      <c r="F32" s="73">
        <v>21052.99</v>
      </c>
      <c r="G32" s="73">
        <v>32799.370000000003</v>
      </c>
      <c r="H32" s="181">
        <f t="shared" si="0"/>
        <v>155.7943551011044</v>
      </c>
      <c r="I32" s="181">
        <f t="shared" si="1"/>
        <v>64.642560178353833</v>
      </c>
    </row>
    <row r="33" spans="1:9" x14ac:dyDescent="0.25">
      <c r="A33" s="85"/>
      <c r="B33" s="12"/>
      <c r="C33" s="13">
        <v>52</v>
      </c>
      <c r="D33" s="13" t="s">
        <v>162</v>
      </c>
      <c r="E33" s="73">
        <v>0</v>
      </c>
      <c r="F33" s="73">
        <v>0</v>
      </c>
      <c r="G33" s="73">
        <v>0</v>
      </c>
      <c r="H33" s="181">
        <v>0</v>
      </c>
      <c r="I33" s="181">
        <v>0</v>
      </c>
    </row>
    <row r="34" spans="1:9" ht="18.75" customHeight="1" x14ac:dyDescent="0.25">
      <c r="A34" s="85"/>
      <c r="B34" s="12"/>
      <c r="C34" s="13"/>
      <c r="D34" s="86" t="s">
        <v>163</v>
      </c>
      <c r="E34" s="73">
        <f>SUM(E30:E33)</f>
        <v>50739.59</v>
      </c>
      <c r="F34" s="73">
        <f>SUM(F30:F33)</f>
        <v>21052.99</v>
      </c>
      <c r="G34" s="73">
        <f>SUM(G30:G33)</f>
        <v>32799.370000000003</v>
      </c>
      <c r="H34" s="181">
        <f t="shared" si="0"/>
        <v>155.7943551011044</v>
      </c>
      <c r="I34" s="181">
        <f t="shared" si="1"/>
        <v>64.642560178353833</v>
      </c>
    </row>
    <row r="35" spans="1:9" ht="38.25" customHeight="1" x14ac:dyDescent="0.25">
      <c r="A35" s="84"/>
      <c r="B35" s="84">
        <v>66</v>
      </c>
      <c r="C35" s="85"/>
      <c r="D35" s="82" t="s">
        <v>170</v>
      </c>
      <c r="E35" s="73">
        <f>SUM(E36+E39)</f>
        <v>13087.21</v>
      </c>
      <c r="F35" s="73">
        <f>SUM(F36+F39)</f>
        <v>7241.5499999999993</v>
      </c>
      <c r="G35" s="73">
        <f>SUM(G36+G39)</f>
        <v>10636.49</v>
      </c>
      <c r="H35" s="181">
        <f t="shared" si="0"/>
        <v>146.88139970034041</v>
      </c>
      <c r="I35" s="181">
        <f t="shared" si="1"/>
        <v>81.273930807253805</v>
      </c>
    </row>
    <row r="36" spans="1:9" ht="25.5" customHeight="1" x14ac:dyDescent="0.25">
      <c r="A36" s="84"/>
      <c r="B36" s="85">
        <v>661</v>
      </c>
      <c r="C36" s="85"/>
      <c r="D36" s="67" t="s">
        <v>171</v>
      </c>
      <c r="E36" s="73">
        <f>SUM(E37:E38)</f>
        <v>0</v>
      </c>
      <c r="F36" s="73">
        <f>SUM(F37:F38)</f>
        <v>10.4</v>
      </c>
      <c r="G36" s="73">
        <f>SUM(G37:G38)</f>
        <v>10.4</v>
      </c>
      <c r="H36" s="181">
        <f t="shared" si="0"/>
        <v>100</v>
      </c>
      <c r="I36" s="181">
        <v>0</v>
      </c>
    </row>
    <row r="37" spans="1:9" x14ac:dyDescent="0.25">
      <c r="A37" s="12"/>
      <c r="B37" s="12">
        <v>6614</v>
      </c>
      <c r="C37" s="13"/>
      <c r="D37" s="67" t="s">
        <v>172</v>
      </c>
      <c r="E37" s="73">
        <v>0</v>
      </c>
      <c r="F37" s="73">
        <v>10.4</v>
      </c>
      <c r="G37" s="73">
        <v>10.4</v>
      </c>
      <c r="H37" s="181">
        <f t="shared" si="0"/>
        <v>100</v>
      </c>
      <c r="I37" s="181">
        <v>0</v>
      </c>
    </row>
    <row r="38" spans="1:9" x14ac:dyDescent="0.25">
      <c r="A38" s="12"/>
      <c r="B38" s="12">
        <v>6615</v>
      </c>
      <c r="C38" s="13"/>
      <c r="D38" s="67" t="s">
        <v>173</v>
      </c>
      <c r="E38" s="73">
        <v>0</v>
      </c>
      <c r="F38" s="73">
        <v>0</v>
      </c>
      <c r="G38" s="73">
        <v>0</v>
      </c>
      <c r="H38" s="181">
        <v>0</v>
      </c>
      <c r="I38" s="181">
        <v>0</v>
      </c>
    </row>
    <row r="39" spans="1:9" ht="25.5" x14ac:dyDescent="0.25">
      <c r="A39" s="12"/>
      <c r="B39" s="12">
        <v>663</v>
      </c>
      <c r="C39" s="13"/>
      <c r="D39" s="67" t="s">
        <v>174</v>
      </c>
      <c r="E39" s="73">
        <f>SUM(E40:E41)</f>
        <v>13087.21</v>
      </c>
      <c r="F39" s="73">
        <f>SUM(F40:F41)</f>
        <v>7231.15</v>
      </c>
      <c r="G39" s="73">
        <f>SUM(G40:G41)</f>
        <v>10626.09</v>
      </c>
      <c r="H39" s="181">
        <f t="shared" si="0"/>
        <v>146.94882556716428</v>
      </c>
      <c r="I39" s="181">
        <f t="shared" si="1"/>
        <v>81.194463907891759</v>
      </c>
    </row>
    <row r="40" spans="1:9" x14ac:dyDescent="0.25">
      <c r="A40" s="12"/>
      <c r="B40" s="12">
        <v>6631</v>
      </c>
      <c r="C40" s="13"/>
      <c r="D40" s="67" t="s">
        <v>175</v>
      </c>
      <c r="E40" s="73">
        <v>10497.8</v>
      </c>
      <c r="F40" s="73">
        <v>7231.15</v>
      </c>
      <c r="G40" s="73">
        <v>4786.6499999999996</v>
      </c>
      <c r="H40" s="181">
        <f t="shared" si="0"/>
        <v>66.194865270392683</v>
      </c>
      <c r="I40" s="181">
        <f t="shared" si="1"/>
        <v>45.596696450684902</v>
      </c>
    </row>
    <row r="41" spans="1:9" x14ac:dyDescent="0.25">
      <c r="A41" s="12"/>
      <c r="B41" s="12">
        <v>6632</v>
      </c>
      <c r="C41" s="13"/>
      <c r="D41" s="67" t="s">
        <v>176</v>
      </c>
      <c r="E41" s="73">
        <v>2589.41</v>
      </c>
      <c r="F41" s="73">
        <v>0</v>
      </c>
      <c r="G41" s="73">
        <v>5839.44</v>
      </c>
      <c r="H41" s="181">
        <v>0</v>
      </c>
      <c r="I41" s="181">
        <f t="shared" si="1"/>
        <v>225.51237540598049</v>
      </c>
    </row>
    <row r="42" spans="1:9" x14ac:dyDescent="0.25">
      <c r="A42" s="12"/>
      <c r="B42" s="12"/>
      <c r="C42" s="13">
        <v>11</v>
      </c>
      <c r="D42" s="13" t="s">
        <v>86</v>
      </c>
      <c r="E42" s="73">
        <v>0</v>
      </c>
      <c r="F42" s="73">
        <v>0</v>
      </c>
      <c r="G42" s="73">
        <v>0</v>
      </c>
      <c r="H42" s="181">
        <v>0</v>
      </c>
      <c r="I42" s="181">
        <v>0</v>
      </c>
    </row>
    <row r="43" spans="1:9" x14ac:dyDescent="0.25">
      <c r="A43" s="85"/>
      <c r="B43" s="12"/>
      <c r="C43" s="13">
        <v>51</v>
      </c>
      <c r="D43" s="13" t="s">
        <v>64</v>
      </c>
      <c r="E43" s="73">
        <v>0</v>
      </c>
      <c r="F43" s="73">
        <v>0</v>
      </c>
      <c r="G43" s="73">
        <v>0</v>
      </c>
      <c r="H43" s="181">
        <v>0</v>
      </c>
      <c r="I43" s="181">
        <v>0</v>
      </c>
    </row>
    <row r="44" spans="1:9" x14ac:dyDescent="0.25">
      <c r="A44" s="85"/>
      <c r="B44" s="12"/>
      <c r="C44" s="13">
        <v>43</v>
      </c>
      <c r="D44" s="13" t="s">
        <v>161</v>
      </c>
      <c r="E44" s="73">
        <v>0</v>
      </c>
      <c r="F44" s="73">
        <v>0</v>
      </c>
      <c r="G44" s="73">
        <v>10.4</v>
      </c>
      <c r="H44" s="181">
        <v>0</v>
      </c>
      <c r="I44" s="181">
        <v>0</v>
      </c>
    </row>
    <row r="45" spans="1:9" x14ac:dyDescent="0.25">
      <c r="A45" s="85"/>
      <c r="B45" s="12"/>
      <c r="C45" s="13">
        <v>52</v>
      </c>
      <c r="D45" s="13" t="s">
        <v>162</v>
      </c>
      <c r="E45" s="73">
        <v>0</v>
      </c>
      <c r="F45" s="73">
        <v>0</v>
      </c>
      <c r="G45" s="73">
        <v>0</v>
      </c>
      <c r="H45" s="181">
        <v>0</v>
      </c>
      <c r="I45" s="181">
        <v>0</v>
      </c>
    </row>
    <row r="46" spans="1:9" x14ac:dyDescent="0.25">
      <c r="A46" s="85"/>
      <c r="B46" s="12"/>
      <c r="C46" s="13">
        <v>61</v>
      </c>
      <c r="D46" s="86" t="s">
        <v>177</v>
      </c>
      <c r="E46" s="73">
        <v>13087.21</v>
      </c>
      <c r="F46" s="73">
        <v>7231.15</v>
      </c>
      <c r="G46" s="73">
        <v>10626.09</v>
      </c>
      <c r="H46" s="181">
        <f t="shared" si="0"/>
        <v>146.94882556716428</v>
      </c>
      <c r="I46" s="181">
        <f t="shared" si="1"/>
        <v>81.194463907891759</v>
      </c>
    </row>
    <row r="47" spans="1:9" x14ac:dyDescent="0.25">
      <c r="A47" s="85"/>
      <c r="B47" s="12"/>
      <c r="C47" s="13">
        <v>31</v>
      </c>
      <c r="D47" s="86" t="s">
        <v>178</v>
      </c>
      <c r="E47" s="73"/>
      <c r="F47" s="73"/>
      <c r="G47" s="73"/>
      <c r="H47" s="181">
        <v>0</v>
      </c>
      <c r="I47" s="181">
        <v>0</v>
      </c>
    </row>
    <row r="48" spans="1:9" ht="24.75" customHeight="1" x14ac:dyDescent="0.25">
      <c r="A48" s="85"/>
      <c r="B48" s="12"/>
      <c r="C48" s="13"/>
      <c r="D48" s="86" t="s">
        <v>163</v>
      </c>
      <c r="E48" s="73">
        <v>13087.21</v>
      </c>
      <c r="F48" s="73">
        <v>7241.55</v>
      </c>
      <c r="G48" s="73">
        <f>SUM(G42:G47)</f>
        <v>10636.49</v>
      </c>
      <c r="H48" s="181">
        <f t="shared" si="0"/>
        <v>146.88139970034041</v>
      </c>
      <c r="I48" s="181">
        <f t="shared" si="1"/>
        <v>81.273930807253805</v>
      </c>
    </row>
    <row r="49" spans="1:9" x14ac:dyDescent="0.25">
      <c r="A49" s="84"/>
      <c r="B49" s="28">
        <v>67</v>
      </c>
      <c r="C49" s="87"/>
      <c r="D49" s="88" t="s">
        <v>179</v>
      </c>
      <c r="E49" s="73">
        <f>SUM(E50)</f>
        <v>62867.17</v>
      </c>
      <c r="F49" s="73">
        <f>SUM(F50)</f>
        <v>83165.69</v>
      </c>
      <c r="G49" s="73">
        <f>SUM(G50)</f>
        <v>70614.31</v>
      </c>
      <c r="H49" s="181">
        <f t="shared" si="0"/>
        <v>84.907983087737264</v>
      </c>
      <c r="I49" s="181">
        <f t="shared" si="1"/>
        <v>112.32302965124723</v>
      </c>
    </row>
    <row r="50" spans="1:9" ht="38.25" x14ac:dyDescent="0.25">
      <c r="A50" s="12"/>
      <c r="B50" s="12">
        <v>671</v>
      </c>
      <c r="C50" s="13"/>
      <c r="D50" s="67" t="s">
        <v>180</v>
      </c>
      <c r="E50" s="73">
        <f>SUM(E51:E52)</f>
        <v>62867.17</v>
      </c>
      <c r="F50" s="73">
        <f>SUM(F51:F52)</f>
        <v>83165.69</v>
      </c>
      <c r="G50" s="73">
        <f>SUM(G51:G52)</f>
        <v>70614.31</v>
      </c>
      <c r="H50" s="181">
        <f t="shared" si="0"/>
        <v>84.907983087737264</v>
      </c>
      <c r="I50" s="181">
        <f t="shared" si="1"/>
        <v>112.32302965124723</v>
      </c>
    </row>
    <row r="51" spans="1:9" ht="25.5" x14ac:dyDescent="0.25">
      <c r="A51" s="12"/>
      <c r="B51" s="12">
        <v>6711</v>
      </c>
      <c r="C51" s="13"/>
      <c r="D51" s="67" t="s">
        <v>181</v>
      </c>
      <c r="E51" s="73">
        <v>62867.17</v>
      </c>
      <c r="F51" s="73">
        <v>83165.69</v>
      </c>
      <c r="G51" s="73">
        <v>70614.31</v>
      </c>
      <c r="H51" s="181">
        <f t="shared" si="0"/>
        <v>84.907983087737264</v>
      </c>
      <c r="I51" s="181">
        <f t="shared" si="1"/>
        <v>112.32302965124723</v>
      </c>
    </row>
    <row r="52" spans="1:9" ht="38.25" x14ac:dyDescent="0.25">
      <c r="A52" s="12"/>
      <c r="B52" s="12">
        <v>6712</v>
      </c>
      <c r="C52" s="13"/>
      <c r="D52" s="67" t="s">
        <v>182</v>
      </c>
      <c r="E52" s="73">
        <v>0</v>
      </c>
      <c r="F52" s="73">
        <v>0</v>
      </c>
      <c r="G52" s="73">
        <v>0</v>
      </c>
      <c r="H52" s="181">
        <v>0</v>
      </c>
      <c r="I52" s="181">
        <v>0</v>
      </c>
    </row>
    <row r="53" spans="1:9" x14ac:dyDescent="0.25">
      <c r="A53" s="12"/>
      <c r="B53" s="12"/>
      <c r="C53" s="13">
        <v>11</v>
      </c>
      <c r="D53" s="13" t="s">
        <v>86</v>
      </c>
      <c r="E53" s="73">
        <v>2820.47</v>
      </c>
      <c r="F53" s="73">
        <v>8202</v>
      </c>
      <c r="G53" s="73">
        <v>5772.34</v>
      </c>
      <c r="H53" s="181">
        <f t="shared" si="0"/>
        <v>70.377225067056813</v>
      </c>
      <c r="I53" s="181">
        <f t="shared" si="1"/>
        <v>204.65879800175148</v>
      </c>
    </row>
    <row r="54" spans="1:9" x14ac:dyDescent="0.25">
      <c r="A54" s="85"/>
      <c r="B54" s="12"/>
      <c r="C54" s="13">
        <v>51</v>
      </c>
      <c r="D54" s="13" t="s">
        <v>64</v>
      </c>
      <c r="E54" s="73">
        <v>0</v>
      </c>
      <c r="F54" s="73">
        <v>0</v>
      </c>
      <c r="G54" s="73">
        <v>0</v>
      </c>
      <c r="H54" s="181">
        <v>0</v>
      </c>
      <c r="I54" s="181">
        <v>0</v>
      </c>
    </row>
    <row r="55" spans="1:9" x14ac:dyDescent="0.25">
      <c r="A55" s="85"/>
      <c r="B55" s="12"/>
      <c r="C55" s="13">
        <v>43</v>
      </c>
      <c r="D55" s="13" t="s">
        <v>161</v>
      </c>
      <c r="E55" s="73">
        <v>0</v>
      </c>
      <c r="F55" s="73">
        <v>0</v>
      </c>
      <c r="G55" s="73">
        <v>0</v>
      </c>
      <c r="H55" s="181">
        <v>0</v>
      </c>
      <c r="I55" s="181">
        <v>0</v>
      </c>
    </row>
    <row r="56" spans="1:9" x14ac:dyDescent="0.25">
      <c r="A56" s="85"/>
      <c r="B56" s="12"/>
      <c r="C56" s="13">
        <v>44</v>
      </c>
      <c r="D56" s="13" t="s">
        <v>128</v>
      </c>
      <c r="E56" s="73">
        <v>60046.7</v>
      </c>
      <c r="F56" s="73">
        <v>74963.69</v>
      </c>
      <c r="G56" s="73">
        <v>64841.97</v>
      </c>
      <c r="H56" s="181">
        <f t="shared" si="0"/>
        <v>86.497836485904045</v>
      </c>
      <c r="I56" s="181">
        <f t="shared" si="1"/>
        <v>107.98590097374212</v>
      </c>
    </row>
    <row r="57" spans="1:9" x14ac:dyDescent="0.25">
      <c r="A57" s="85"/>
      <c r="B57" s="12"/>
      <c r="C57" s="13">
        <v>52</v>
      </c>
      <c r="D57" s="13" t="s">
        <v>162</v>
      </c>
      <c r="E57" s="73">
        <v>0</v>
      </c>
      <c r="F57" s="73">
        <v>0</v>
      </c>
      <c r="G57" s="73">
        <v>0</v>
      </c>
      <c r="H57" s="181">
        <v>0</v>
      </c>
      <c r="I57" s="181">
        <v>0</v>
      </c>
    </row>
    <row r="58" spans="1:9" x14ac:dyDescent="0.25">
      <c r="A58" s="85"/>
      <c r="B58" s="12"/>
      <c r="C58" s="13">
        <v>61</v>
      </c>
      <c r="D58" s="13" t="s">
        <v>177</v>
      </c>
      <c r="E58" s="73">
        <v>0</v>
      </c>
      <c r="F58" s="73">
        <v>0</v>
      </c>
      <c r="G58" s="73">
        <v>0</v>
      </c>
      <c r="H58" s="181">
        <v>0</v>
      </c>
      <c r="I58" s="181">
        <v>0</v>
      </c>
    </row>
    <row r="59" spans="1:9" x14ac:dyDescent="0.25">
      <c r="A59" s="85"/>
      <c r="B59" s="12"/>
      <c r="C59" s="13"/>
      <c r="D59" s="86" t="s">
        <v>163</v>
      </c>
      <c r="E59" s="73">
        <f>SUM(E53:E58)</f>
        <v>62867.17</v>
      </c>
      <c r="F59" s="73">
        <f>SUM(F53:F58)</f>
        <v>83165.69</v>
      </c>
      <c r="G59" s="73">
        <f>SUM(G53:G58)</f>
        <v>70614.31</v>
      </c>
      <c r="H59" s="181">
        <f t="shared" si="0"/>
        <v>84.907983087737264</v>
      </c>
      <c r="I59" s="181">
        <f t="shared" si="1"/>
        <v>112.32302965124723</v>
      </c>
    </row>
    <row r="60" spans="1:9" x14ac:dyDescent="0.25">
      <c r="A60" s="28"/>
      <c r="B60" s="28">
        <v>92</v>
      </c>
      <c r="C60" s="87"/>
      <c r="D60" s="82" t="s">
        <v>183</v>
      </c>
      <c r="E60" s="73">
        <v>0</v>
      </c>
      <c r="F60" s="73">
        <v>0</v>
      </c>
      <c r="G60" s="73">
        <v>0</v>
      </c>
      <c r="H60" s="181">
        <v>0</v>
      </c>
      <c r="I60" s="181">
        <v>0</v>
      </c>
    </row>
    <row r="61" spans="1:9" x14ac:dyDescent="0.25">
      <c r="A61" s="12"/>
      <c r="B61" s="12">
        <v>922</v>
      </c>
      <c r="C61" s="13"/>
      <c r="D61" s="67" t="s">
        <v>184</v>
      </c>
      <c r="E61" s="73">
        <v>0</v>
      </c>
      <c r="F61" s="73">
        <v>0</v>
      </c>
      <c r="G61" s="73">
        <v>0</v>
      </c>
      <c r="H61" s="181">
        <v>0</v>
      </c>
      <c r="I61" s="181">
        <v>0</v>
      </c>
    </row>
    <row r="62" spans="1:9" x14ac:dyDescent="0.25">
      <c r="A62" s="12"/>
      <c r="B62" s="12"/>
      <c r="C62" s="13">
        <v>11</v>
      </c>
      <c r="D62" s="13" t="s">
        <v>86</v>
      </c>
      <c r="E62" s="75">
        <v>0</v>
      </c>
      <c r="F62" s="75">
        <v>0</v>
      </c>
      <c r="G62" s="75">
        <v>0</v>
      </c>
      <c r="H62" s="181">
        <v>0</v>
      </c>
      <c r="I62" s="181">
        <v>0</v>
      </c>
    </row>
    <row r="63" spans="1:9" x14ac:dyDescent="0.25">
      <c r="A63" s="85"/>
      <c r="B63" s="12"/>
      <c r="C63" s="13">
        <v>51</v>
      </c>
      <c r="D63" s="13" t="s">
        <v>64</v>
      </c>
      <c r="E63" s="75">
        <v>0</v>
      </c>
      <c r="F63" s="75">
        <v>0</v>
      </c>
      <c r="G63" s="75">
        <v>0</v>
      </c>
      <c r="H63" s="181">
        <v>0</v>
      </c>
      <c r="I63" s="181">
        <v>0</v>
      </c>
    </row>
    <row r="64" spans="1:9" x14ac:dyDescent="0.25">
      <c r="A64" s="85"/>
      <c r="B64" s="12"/>
      <c r="C64" s="13">
        <v>43</v>
      </c>
      <c r="D64" s="13" t="s">
        <v>161</v>
      </c>
      <c r="E64" s="75">
        <v>0</v>
      </c>
      <c r="F64" s="75">
        <v>0</v>
      </c>
      <c r="G64" s="75">
        <v>0</v>
      </c>
      <c r="H64" s="181">
        <v>0</v>
      </c>
      <c r="I64" s="181">
        <v>0</v>
      </c>
    </row>
    <row r="65" spans="1:9" x14ac:dyDescent="0.25">
      <c r="A65" s="85"/>
      <c r="B65" s="12"/>
      <c r="C65" s="13">
        <v>44</v>
      </c>
      <c r="D65" s="13" t="s">
        <v>128</v>
      </c>
      <c r="E65" s="75">
        <v>0</v>
      </c>
      <c r="F65" s="75">
        <v>0</v>
      </c>
      <c r="G65" s="75">
        <v>0</v>
      </c>
      <c r="H65" s="181">
        <v>0</v>
      </c>
      <c r="I65" s="181">
        <v>0</v>
      </c>
    </row>
    <row r="66" spans="1:9" x14ac:dyDescent="0.25">
      <c r="A66" s="85"/>
      <c r="B66" s="12"/>
      <c r="C66" s="13">
        <v>52</v>
      </c>
      <c r="D66" s="13" t="s">
        <v>162</v>
      </c>
      <c r="E66" s="75">
        <v>0</v>
      </c>
      <c r="F66" s="75">
        <v>0</v>
      </c>
      <c r="G66" s="75">
        <v>0</v>
      </c>
      <c r="H66" s="181">
        <v>0</v>
      </c>
      <c r="I66" s="181">
        <v>0</v>
      </c>
    </row>
    <row r="67" spans="1:9" x14ac:dyDescent="0.25">
      <c r="A67" s="85"/>
      <c r="B67" s="12"/>
      <c r="C67" s="13">
        <v>61</v>
      </c>
      <c r="D67" s="13" t="s">
        <v>177</v>
      </c>
      <c r="E67" s="75">
        <v>0</v>
      </c>
      <c r="F67" s="75">
        <v>0</v>
      </c>
      <c r="G67" s="75">
        <v>0</v>
      </c>
      <c r="H67" s="181">
        <v>0</v>
      </c>
      <c r="I67" s="181">
        <v>0</v>
      </c>
    </row>
    <row r="68" spans="1:9" x14ac:dyDescent="0.25">
      <c r="A68" s="85"/>
      <c r="B68" s="12"/>
      <c r="C68" s="13">
        <v>31</v>
      </c>
      <c r="D68" s="86" t="s">
        <v>178</v>
      </c>
      <c r="E68" s="75"/>
      <c r="F68" s="75"/>
      <c r="G68" s="75"/>
      <c r="H68" s="181"/>
      <c r="I68" s="181"/>
    </row>
    <row r="69" spans="1:9" x14ac:dyDescent="0.25">
      <c r="A69" s="85"/>
      <c r="B69" s="12"/>
      <c r="C69" s="13"/>
      <c r="D69" s="86" t="s">
        <v>163</v>
      </c>
      <c r="E69" s="73">
        <f>SUM(E62:E67)</f>
        <v>0</v>
      </c>
      <c r="F69" s="73">
        <f>SUM(F62:F67)</f>
        <v>0</v>
      </c>
      <c r="G69" s="73">
        <f>SUM(G62:G67)</f>
        <v>0</v>
      </c>
      <c r="H69" s="181">
        <v>0</v>
      </c>
      <c r="I69" s="181">
        <v>0</v>
      </c>
    </row>
    <row r="70" spans="1:9" x14ac:dyDescent="0.25">
      <c r="A70" s="85"/>
      <c r="B70" s="12"/>
      <c r="C70" s="13"/>
      <c r="D70" s="13"/>
      <c r="E70" s="73">
        <v>0</v>
      </c>
      <c r="F70" s="73">
        <v>0</v>
      </c>
      <c r="G70" s="73">
        <v>0</v>
      </c>
      <c r="H70" s="181">
        <v>0</v>
      </c>
      <c r="I70" s="181">
        <v>0</v>
      </c>
    </row>
    <row r="71" spans="1:9" x14ac:dyDescent="0.25">
      <c r="A71" s="85"/>
      <c r="B71" s="12" t="s">
        <v>185</v>
      </c>
      <c r="C71" s="13"/>
      <c r="D71" s="13"/>
      <c r="E71" s="73">
        <f>SUM(E8+E22+E27+E35+E49)</f>
        <v>1502830.65</v>
      </c>
      <c r="F71" s="73">
        <f>SUM(F8+F22+F27+F35+F49)</f>
        <v>1945206.3599999999</v>
      </c>
      <c r="G71" s="73">
        <f>SUM(G8+G22+G27+G35+G49)</f>
        <v>1982465.95</v>
      </c>
      <c r="H71" s="181">
        <f t="shared" si="0"/>
        <v>101.91545692869317</v>
      </c>
      <c r="I71" s="181">
        <f t="shared" si="1"/>
        <v>131.91545900398026</v>
      </c>
    </row>
    <row r="72" spans="1:9" x14ac:dyDescent="0.25">
      <c r="A72" s="85"/>
      <c r="B72" s="12"/>
      <c r="C72" s="13"/>
      <c r="D72" s="86" t="s">
        <v>163</v>
      </c>
      <c r="E72" s="73">
        <f>SUM(E21+E26+E34+E48+E59)</f>
        <v>1502830.6500000001</v>
      </c>
      <c r="F72" s="73">
        <f>SUM(F21+F26+F34+F48+F59)</f>
        <v>1945206.3599999999</v>
      </c>
      <c r="G72" s="73">
        <f>SUM(G21+G26+G34+G48+G59)</f>
        <v>1982465.95</v>
      </c>
      <c r="H72" s="181">
        <f t="shared" ref="H72" si="3">SUM(G72/F72)*100</f>
        <v>101.91545692869317</v>
      </c>
      <c r="I72" s="181">
        <f t="shared" ref="I72" si="4">SUM(G72/E72*100)</f>
        <v>131.91545900398026</v>
      </c>
    </row>
    <row r="73" spans="1:9" x14ac:dyDescent="0.25">
      <c r="A73" s="91"/>
      <c r="B73" s="92"/>
      <c r="C73" s="93"/>
      <c r="D73" s="93"/>
      <c r="E73" s="94"/>
      <c r="F73" s="94"/>
      <c r="G73" s="94"/>
      <c r="H73" s="94"/>
      <c r="I73" s="94"/>
    </row>
    <row r="74" spans="1:9" ht="15.75" x14ac:dyDescent="0.25">
      <c r="A74" s="221" t="s">
        <v>34</v>
      </c>
      <c r="B74" s="222"/>
      <c r="C74" s="222"/>
      <c r="D74" s="222"/>
      <c r="E74" s="95"/>
      <c r="F74" s="95"/>
      <c r="G74" s="95"/>
    </row>
    <row r="75" spans="1:9" ht="26.25" x14ac:dyDescent="0.25">
      <c r="A75" s="128" t="s">
        <v>5</v>
      </c>
      <c r="B75" s="129" t="s">
        <v>6</v>
      </c>
      <c r="C75" s="129" t="s">
        <v>154</v>
      </c>
      <c r="D75" s="129" t="s">
        <v>3</v>
      </c>
      <c r="E75" s="127" t="s">
        <v>208</v>
      </c>
      <c r="F75" s="127" t="s">
        <v>217</v>
      </c>
      <c r="G75" s="127" t="s">
        <v>216</v>
      </c>
      <c r="H75" s="127" t="s">
        <v>209</v>
      </c>
      <c r="I75" s="127" t="s">
        <v>209</v>
      </c>
    </row>
    <row r="76" spans="1:9" s="113" customFormat="1" ht="18.75" customHeight="1" x14ac:dyDescent="0.25">
      <c r="A76" s="157"/>
      <c r="B76" s="158"/>
      <c r="C76" s="159"/>
      <c r="D76" s="160" t="s">
        <v>209</v>
      </c>
      <c r="E76" s="152">
        <v>1</v>
      </c>
      <c r="F76" s="152">
        <v>2</v>
      </c>
      <c r="G76" s="152">
        <v>3</v>
      </c>
      <c r="H76" s="150" t="s">
        <v>210</v>
      </c>
      <c r="I76" s="152" t="s">
        <v>211</v>
      </c>
    </row>
    <row r="77" spans="1:9" x14ac:dyDescent="0.25">
      <c r="A77" s="154">
        <v>3</v>
      </c>
      <c r="B77" s="154"/>
      <c r="C77" s="154"/>
      <c r="D77" s="155" t="s">
        <v>8</v>
      </c>
      <c r="E77" s="156">
        <f>SUM(E78+E96+E137+E147)</f>
        <v>1476543.3199999998</v>
      </c>
      <c r="F77" s="156">
        <f>SUM(F78+F96+F137+F147+F156)</f>
        <v>1892086.5999999999</v>
      </c>
      <c r="G77" s="156">
        <f>SUM(G78+G96+G137+G147+G156)</f>
        <v>1900127.2599999995</v>
      </c>
      <c r="H77" s="132">
        <f>SUM(G77/F77)*100</f>
        <v>100.42496257835131</v>
      </c>
      <c r="I77" s="132">
        <f>SUM(G77/E77*100)</f>
        <v>128.68753894738421</v>
      </c>
    </row>
    <row r="78" spans="1:9" x14ac:dyDescent="0.25">
      <c r="A78" s="84"/>
      <c r="B78" s="84">
        <v>31</v>
      </c>
      <c r="C78" s="84"/>
      <c r="D78" s="106" t="s">
        <v>9</v>
      </c>
      <c r="E78" s="72">
        <f>SUM(E79+E83+E85)</f>
        <v>1225587.7999999998</v>
      </c>
      <c r="F78" s="72">
        <f>SUM(F79+F83+F85)</f>
        <v>1618435.92</v>
      </c>
      <c r="G78" s="72">
        <f>SUM(G79+G83+G85)</f>
        <v>1626044.9699999997</v>
      </c>
      <c r="H78" s="166">
        <f t="shared" ref="H78:H140" si="5">SUM(G78/F78)*100</f>
        <v>100.4701483639834</v>
      </c>
      <c r="I78" s="166">
        <f t="shared" ref="I78:I139" si="6">SUM(G78/E78*100)</f>
        <v>132.67470270183824</v>
      </c>
    </row>
    <row r="79" spans="1:9" x14ac:dyDescent="0.25">
      <c r="A79" s="84"/>
      <c r="B79" s="85">
        <v>311</v>
      </c>
      <c r="C79" s="85"/>
      <c r="D79" s="67" t="s">
        <v>65</v>
      </c>
      <c r="E79" s="73">
        <f>SUM(E80:E82)</f>
        <v>1008603.64</v>
      </c>
      <c r="F79" s="73">
        <f>SUM(F80:F82)</f>
        <v>1331184.68</v>
      </c>
      <c r="G79" s="73">
        <f>SUM(G80:G82)</f>
        <v>1339663.1099999999</v>
      </c>
      <c r="H79" s="166">
        <f t="shared" si="5"/>
        <v>100.63690862187507</v>
      </c>
      <c r="I79" s="166">
        <f t="shared" si="6"/>
        <v>132.82354503499511</v>
      </c>
    </row>
    <row r="80" spans="1:9" x14ac:dyDescent="0.25">
      <c r="A80" s="12"/>
      <c r="B80" s="12">
        <v>3111</v>
      </c>
      <c r="C80" s="13"/>
      <c r="D80" s="67" t="s">
        <v>66</v>
      </c>
      <c r="E80" s="73">
        <v>969926.62</v>
      </c>
      <c r="F80" s="73">
        <v>1279694.68</v>
      </c>
      <c r="G80" s="73">
        <v>1289991.6399999999</v>
      </c>
      <c r="H80" s="166">
        <f t="shared" si="5"/>
        <v>100.8046419322459</v>
      </c>
      <c r="I80" s="166">
        <f t="shared" si="6"/>
        <v>132.99889016346413</v>
      </c>
    </row>
    <row r="81" spans="1:9" x14ac:dyDescent="0.25">
      <c r="A81" s="12"/>
      <c r="B81" s="12">
        <v>3113</v>
      </c>
      <c r="C81" s="13"/>
      <c r="D81" s="67" t="s">
        <v>67</v>
      </c>
      <c r="E81" s="73">
        <v>26973.54</v>
      </c>
      <c r="F81" s="73">
        <v>36690</v>
      </c>
      <c r="G81" s="73">
        <v>35205.51</v>
      </c>
      <c r="H81" s="166">
        <f t="shared" si="5"/>
        <v>95.953965658217498</v>
      </c>
      <c r="I81" s="166">
        <f t="shared" si="6"/>
        <v>130.5186860901461</v>
      </c>
    </row>
    <row r="82" spans="1:9" x14ac:dyDescent="0.25">
      <c r="A82" s="12"/>
      <c r="B82" s="12">
        <v>3114</v>
      </c>
      <c r="C82" s="13"/>
      <c r="D82" s="67" t="s">
        <v>68</v>
      </c>
      <c r="E82" s="73">
        <v>11703.48</v>
      </c>
      <c r="F82" s="73">
        <v>14800</v>
      </c>
      <c r="G82" s="73">
        <v>14465.96</v>
      </c>
      <c r="H82" s="166">
        <f t="shared" si="5"/>
        <v>97.742972972972964</v>
      </c>
      <c r="I82" s="166">
        <f t="shared" si="6"/>
        <v>123.60391951795533</v>
      </c>
    </row>
    <row r="83" spans="1:9" x14ac:dyDescent="0.25">
      <c r="A83" s="12"/>
      <c r="B83" s="12">
        <v>312</v>
      </c>
      <c r="C83" s="13"/>
      <c r="D83" s="67" t="s">
        <v>69</v>
      </c>
      <c r="E83" s="73">
        <v>51604.05</v>
      </c>
      <c r="F83" s="73">
        <v>66301.240000000005</v>
      </c>
      <c r="G83" s="73">
        <v>65620.740000000005</v>
      </c>
      <c r="H83" s="166">
        <f t="shared" si="5"/>
        <v>98.973624022718127</v>
      </c>
      <c r="I83" s="166">
        <f t="shared" si="6"/>
        <v>127.16199600612742</v>
      </c>
    </row>
    <row r="84" spans="1:9" x14ac:dyDescent="0.25">
      <c r="A84" s="12"/>
      <c r="B84" s="12">
        <v>3121</v>
      </c>
      <c r="C84" s="13"/>
      <c r="D84" s="67" t="s">
        <v>70</v>
      </c>
      <c r="E84" s="73">
        <v>51604.05</v>
      </c>
      <c r="F84" s="73">
        <v>66301.240000000005</v>
      </c>
      <c r="G84" s="73">
        <v>65620.740000000005</v>
      </c>
      <c r="H84" s="166">
        <f t="shared" si="5"/>
        <v>98.973624022718127</v>
      </c>
      <c r="I84" s="166">
        <f t="shared" si="6"/>
        <v>127.16199600612742</v>
      </c>
    </row>
    <row r="85" spans="1:9" x14ac:dyDescent="0.25">
      <c r="A85" s="12"/>
      <c r="B85" s="12">
        <v>313</v>
      </c>
      <c r="C85" s="13"/>
      <c r="D85" s="67" t="s">
        <v>71</v>
      </c>
      <c r="E85" s="73">
        <f>SUM(E86:E87)</f>
        <v>165380.10999999999</v>
      </c>
      <c r="F85" s="73">
        <f>SUM(F86:F87)</f>
        <v>220950</v>
      </c>
      <c r="G85" s="73">
        <f>SUM(G86:G87)</f>
        <v>220761.12</v>
      </c>
      <c r="H85" s="166">
        <f t="shared" si="5"/>
        <v>99.91451459606246</v>
      </c>
      <c r="I85" s="166">
        <f t="shared" si="6"/>
        <v>133.48710434404717</v>
      </c>
    </row>
    <row r="86" spans="1:9" x14ac:dyDescent="0.25">
      <c r="A86" s="12"/>
      <c r="B86" s="12">
        <v>3131</v>
      </c>
      <c r="C86" s="13"/>
      <c r="D86" s="67" t="s">
        <v>72</v>
      </c>
      <c r="E86" s="73">
        <v>0</v>
      </c>
      <c r="F86" s="73">
        <v>0</v>
      </c>
      <c r="G86" s="73">
        <v>0</v>
      </c>
      <c r="H86" s="166">
        <v>0</v>
      </c>
      <c r="I86" s="166">
        <v>0</v>
      </c>
    </row>
    <row r="87" spans="1:9" ht="25.5" x14ac:dyDescent="0.25">
      <c r="A87" s="12"/>
      <c r="B87" s="12">
        <v>3132</v>
      </c>
      <c r="C87" s="13"/>
      <c r="D87" s="67" t="s">
        <v>73</v>
      </c>
      <c r="E87" s="73">
        <v>165380.10999999999</v>
      </c>
      <c r="F87" s="73">
        <v>220950</v>
      </c>
      <c r="G87" s="73">
        <v>220761.12</v>
      </c>
      <c r="H87" s="166">
        <f t="shared" si="5"/>
        <v>99.91451459606246</v>
      </c>
      <c r="I87" s="166">
        <f t="shared" si="6"/>
        <v>133.48710434404717</v>
      </c>
    </row>
    <row r="88" spans="1:9" ht="25.5" x14ac:dyDescent="0.25">
      <c r="A88" s="12"/>
      <c r="B88" s="12">
        <v>3133</v>
      </c>
      <c r="C88" s="13"/>
      <c r="D88" s="67" t="s">
        <v>191</v>
      </c>
      <c r="E88" s="73">
        <v>0</v>
      </c>
      <c r="F88" s="73">
        <v>0</v>
      </c>
      <c r="G88" s="73">
        <v>0</v>
      </c>
      <c r="H88" s="166">
        <v>0</v>
      </c>
      <c r="I88" s="166">
        <v>0</v>
      </c>
    </row>
    <row r="89" spans="1:9" x14ac:dyDescent="0.25">
      <c r="A89" s="12"/>
      <c r="B89" s="12"/>
      <c r="C89" s="13">
        <v>11</v>
      </c>
      <c r="D89" s="13" t="s">
        <v>86</v>
      </c>
      <c r="E89" s="73">
        <v>2992.01</v>
      </c>
      <c r="F89" s="73">
        <v>6094.99</v>
      </c>
      <c r="G89" s="73">
        <v>4048.2</v>
      </c>
      <c r="H89" s="166">
        <f t="shared" si="5"/>
        <v>66.418484689884636</v>
      </c>
      <c r="I89" s="166">
        <f t="shared" si="6"/>
        <v>135.30034993198549</v>
      </c>
    </row>
    <row r="90" spans="1:9" x14ac:dyDescent="0.25">
      <c r="A90" s="85"/>
      <c r="B90" s="12"/>
      <c r="C90" s="13">
        <v>51</v>
      </c>
      <c r="D90" s="13" t="s">
        <v>64</v>
      </c>
      <c r="E90" s="73">
        <v>5312.24</v>
      </c>
      <c r="F90" s="73">
        <v>23175</v>
      </c>
      <c r="G90" s="73">
        <v>24553.81</v>
      </c>
      <c r="H90" s="166">
        <f t="shared" si="5"/>
        <v>105.94955771305285</v>
      </c>
      <c r="I90" s="166">
        <f t="shared" si="6"/>
        <v>462.21198590425132</v>
      </c>
    </row>
    <row r="91" spans="1:9" x14ac:dyDescent="0.25">
      <c r="A91" s="85"/>
      <c r="B91" s="12"/>
      <c r="C91" s="13">
        <v>43</v>
      </c>
      <c r="D91" s="13" t="s">
        <v>161</v>
      </c>
      <c r="E91" s="73">
        <v>23218.47</v>
      </c>
      <c r="F91" s="73">
        <v>6150</v>
      </c>
      <c r="G91" s="73">
        <v>5079.34</v>
      </c>
      <c r="H91" s="166">
        <f t="shared" si="5"/>
        <v>82.590894308943092</v>
      </c>
      <c r="I91" s="166">
        <f t="shared" si="6"/>
        <v>21.876290728889543</v>
      </c>
    </row>
    <row r="92" spans="1:9" x14ac:dyDescent="0.25">
      <c r="A92" s="85"/>
      <c r="B92" s="12"/>
      <c r="C92" s="13">
        <v>52</v>
      </c>
      <c r="D92" s="13" t="s">
        <v>162</v>
      </c>
      <c r="E92" s="73">
        <v>1191029.07</v>
      </c>
      <c r="F92" s="73">
        <v>1580394.68</v>
      </c>
      <c r="G92" s="73">
        <v>1589742.37</v>
      </c>
      <c r="H92" s="166">
        <f t="shared" si="5"/>
        <v>100.59147819961025</v>
      </c>
      <c r="I92" s="166">
        <f t="shared" si="6"/>
        <v>133.4763701443492</v>
      </c>
    </row>
    <row r="93" spans="1:9" x14ac:dyDescent="0.25">
      <c r="A93" s="96"/>
      <c r="B93" s="12"/>
      <c r="C93" s="13">
        <v>61</v>
      </c>
      <c r="D93" s="86" t="s">
        <v>188</v>
      </c>
      <c r="E93" s="73">
        <v>3036.01</v>
      </c>
      <c r="F93" s="73">
        <v>2621.25</v>
      </c>
      <c r="G93" s="73">
        <v>2621.25</v>
      </c>
      <c r="H93" s="166">
        <f t="shared" si="5"/>
        <v>100</v>
      </c>
      <c r="I93" s="166">
        <f t="shared" si="6"/>
        <v>86.338648423424161</v>
      </c>
    </row>
    <row r="94" spans="1:9" x14ac:dyDescent="0.25">
      <c r="A94" s="96"/>
      <c r="B94" s="12"/>
      <c r="C94" s="13"/>
      <c r="D94" s="110" t="s">
        <v>163</v>
      </c>
      <c r="E94" s="114">
        <f>SUM(E89:E93)</f>
        <v>1225587.8</v>
      </c>
      <c r="F94" s="114">
        <f>SUM(F89:F93)</f>
        <v>1618435.92</v>
      </c>
      <c r="G94" s="114">
        <f>SUM(G89:G93)</f>
        <v>1626044.9700000002</v>
      </c>
      <c r="H94" s="166">
        <f t="shared" si="5"/>
        <v>100.47014836398344</v>
      </c>
      <c r="I94" s="166">
        <f t="shared" si="6"/>
        <v>132.67470270183824</v>
      </c>
    </row>
    <row r="95" spans="1:9" x14ac:dyDescent="0.25">
      <c r="A95" s="96"/>
      <c r="B95" s="12"/>
      <c r="C95" s="13"/>
      <c r="D95" s="110"/>
      <c r="E95" s="114"/>
      <c r="F95" s="114"/>
      <c r="G95" s="114"/>
      <c r="H95" s="166"/>
      <c r="I95" s="166"/>
    </row>
    <row r="96" spans="1:9" x14ac:dyDescent="0.25">
      <c r="A96" s="96"/>
      <c r="B96" s="28">
        <v>32</v>
      </c>
      <c r="C96" s="87"/>
      <c r="D96" s="106" t="s">
        <v>18</v>
      </c>
      <c r="E96" s="72">
        <f>SUM(E97+E102+E110+E120+E122)</f>
        <v>243734.62</v>
      </c>
      <c r="F96" s="72">
        <f>SUM(F97+F102+F110+F120+F122)</f>
        <v>264020.99</v>
      </c>
      <c r="G96" s="72">
        <f>SUM(G97+G102+G110+G120+G122)</f>
        <v>264277.24</v>
      </c>
      <c r="H96" s="166">
        <f t="shared" si="5"/>
        <v>100.09705667719828</v>
      </c>
      <c r="I96" s="166">
        <f t="shared" si="6"/>
        <v>108.4282733408984</v>
      </c>
    </row>
    <row r="97" spans="1:9" x14ac:dyDescent="0.25">
      <c r="A97" s="96"/>
      <c r="B97" s="85">
        <v>321</v>
      </c>
      <c r="C97" s="13"/>
      <c r="D97" s="67" t="s">
        <v>74</v>
      </c>
      <c r="E97" s="73">
        <f>SUM(E98:E101)</f>
        <v>54436.240000000005</v>
      </c>
      <c r="F97" s="73">
        <f>SUM(F98:F101)</f>
        <v>54551</v>
      </c>
      <c r="G97" s="73">
        <f>SUM(G98:G101)</f>
        <v>53960</v>
      </c>
      <c r="H97" s="166">
        <f t="shared" si="5"/>
        <v>98.9166101446353</v>
      </c>
      <c r="I97" s="166">
        <f t="shared" si="6"/>
        <v>99.1251416335882</v>
      </c>
    </row>
    <row r="98" spans="1:9" x14ac:dyDescent="0.25">
      <c r="A98" s="96"/>
      <c r="B98" s="85">
        <v>3211</v>
      </c>
      <c r="C98" s="13"/>
      <c r="D98" s="67" t="s">
        <v>75</v>
      </c>
      <c r="E98" s="73">
        <v>4648.4799999999996</v>
      </c>
      <c r="F98" s="73">
        <v>5122</v>
      </c>
      <c r="G98" s="73">
        <v>4820.57</v>
      </c>
      <c r="H98" s="166">
        <f t="shared" si="5"/>
        <v>94.11499414291292</v>
      </c>
      <c r="I98" s="166">
        <f t="shared" si="6"/>
        <v>103.70207035418029</v>
      </c>
    </row>
    <row r="99" spans="1:9" ht="25.5" x14ac:dyDescent="0.25">
      <c r="A99" s="96"/>
      <c r="B99" s="12">
        <v>3212</v>
      </c>
      <c r="C99" s="13"/>
      <c r="D99" s="67" t="s">
        <v>129</v>
      </c>
      <c r="E99" s="73">
        <v>48502.54</v>
      </c>
      <c r="F99" s="73">
        <v>48314</v>
      </c>
      <c r="G99" s="73">
        <v>47463.43</v>
      </c>
      <c r="H99" s="166">
        <f t="shared" si="5"/>
        <v>98.239495798319325</v>
      </c>
      <c r="I99" s="166">
        <f t="shared" si="6"/>
        <v>97.857617353647868</v>
      </c>
    </row>
    <row r="100" spans="1:9" x14ac:dyDescent="0.25">
      <c r="A100" s="96"/>
      <c r="B100" s="12">
        <v>3213</v>
      </c>
      <c r="C100" s="13"/>
      <c r="D100" s="67" t="s">
        <v>77</v>
      </c>
      <c r="E100" s="73">
        <v>1038.82</v>
      </c>
      <c r="F100" s="73">
        <v>735</v>
      </c>
      <c r="G100" s="73">
        <v>1285</v>
      </c>
      <c r="H100" s="166">
        <f t="shared" si="5"/>
        <v>174.8299319727891</v>
      </c>
      <c r="I100" s="166">
        <f t="shared" si="6"/>
        <v>123.69804200920275</v>
      </c>
    </row>
    <row r="101" spans="1:9" x14ac:dyDescent="0.25">
      <c r="A101" s="96"/>
      <c r="B101" s="12">
        <v>3214</v>
      </c>
      <c r="C101" s="13"/>
      <c r="D101" s="67" t="s">
        <v>78</v>
      </c>
      <c r="E101" s="73">
        <v>246.4</v>
      </c>
      <c r="F101" s="73">
        <v>380</v>
      </c>
      <c r="G101" s="73">
        <v>391</v>
      </c>
      <c r="H101" s="166">
        <f t="shared" si="5"/>
        <v>102.89473684210526</v>
      </c>
      <c r="I101" s="166">
        <f t="shared" si="6"/>
        <v>158.68506493506493</v>
      </c>
    </row>
    <row r="102" spans="1:9" x14ac:dyDescent="0.25">
      <c r="A102" s="97"/>
      <c r="B102" s="12">
        <v>322</v>
      </c>
      <c r="C102" s="13"/>
      <c r="D102" s="67" t="s">
        <v>87</v>
      </c>
      <c r="E102" s="73">
        <f>SUM(E103:E109)</f>
        <v>116378.48</v>
      </c>
      <c r="F102" s="73">
        <f>SUM(F103:F109)</f>
        <v>138281.53</v>
      </c>
      <c r="G102" s="73">
        <f>SUM(G103:G109)</f>
        <v>137942.57999999999</v>
      </c>
      <c r="H102" s="166">
        <f t="shared" si="5"/>
        <v>99.754884112144254</v>
      </c>
      <c r="I102" s="166">
        <f t="shared" si="6"/>
        <v>118.52928479560825</v>
      </c>
    </row>
    <row r="103" spans="1:9" x14ac:dyDescent="0.25">
      <c r="A103" s="97"/>
      <c r="B103" s="12">
        <v>3221</v>
      </c>
      <c r="C103" s="13"/>
      <c r="D103" s="67" t="s">
        <v>101</v>
      </c>
      <c r="E103" s="73">
        <v>22411.18</v>
      </c>
      <c r="F103" s="73">
        <v>16748.53</v>
      </c>
      <c r="G103" s="73">
        <v>18281.62</v>
      </c>
      <c r="H103" s="166">
        <f t="shared" si="5"/>
        <v>109.15357944846502</v>
      </c>
      <c r="I103" s="166">
        <f t="shared" si="6"/>
        <v>81.573661003124329</v>
      </c>
    </row>
    <row r="104" spans="1:9" x14ac:dyDescent="0.25">
      <c r="A104" s="98"/>
      <c r="B104" s="12">
        <v>3222</v>
      </c>
      <c r="C104" s="13"/>
      <c r="D104" s="67" t="s">
        <v>102</v>
      </c>
      <c r="E104" s="73">
        <v>72455.44</v>
      </c>
      <c r="F104" s="73">
        <v>96108</v>
      </c>
      <c r="G104" s="73">
        <v>93390.27</v>
      </c>
      <c r="H104" s="166">
        <f t="shared" si="5"/>
        <v>97.17221251092522</v>
      </c>
      <c r="I104" s="166">
        <f t="shared" si="6"/>
        <v>128.89338605907298</v>
      </c>
    </row>
    <row r="105" spans="1:9" x14ac:dyDescent="0.25">
      <c r="A105" s="98"/>
      <c r="B105" s="17">
        <v>3223</v>
      </c>
      <c r="C105" s="14"/>
      <c r="D105" s="67" t="s">
        <v>103</v>
      </c>
      <c r="E105" s="73">
        <v>18731.39</v>
      </c>
      <c r="F105" s="73">
        <v>18000</v>
      </c>
      <c r="G105" s="73">
        <v>18711.919999999998</v>
      </c>
      <c r="H105" s="166">
        <f t="shared" si="5"/>
        <v>103.95511111111111</v>
      </c>
      <c r="I105" s="166">
        <f t="shared" si="6"/>
        <v>99.896056832941909</v>
      </c>
    </row>
    <row r="106" spans="1:9" ht="25.5" x14ac:dyDescent="0.25">
      <c r="A106" s="98"/>
      <c r="B106" s="85">
        <v>3224</v>
      </c>
      <c r="C106" s="85"/>
      <c r="D106" s="67" t="s">
        <v>107</v>
      </c>
      <c r="E106" s="73">
        <v>1786.72</v>
      </c>
      <c r="F106" s="73">
        <v>2600</v>
      </c>
      <c r="G106" s="73">
        <v>2589.71</v>
      </c>
      <c r="H106" s="166">
        <f t="shared" si="5"/>
        <v>99.604230769230767</v>
      </c>
      <c r="I106" s="166">
        <f t="shared" si="6"/>
        <v>144.94212859317634</v>
      </c>
    </row>
    <row r="107" spans="1:9" x14ac:dyDescent="0.25">
      <c r="A107" s="98"/>
      <c r="B107" s="85">
        <v>3225</v>
      </c>
      <c r="C107" s="13"/>
      <c r="D107" s="67" t="s">
        <v>108</v>
      </c>
      <c r="E107" s="73">
        <v>993.75</v>
      </c>
      <c r="F107" s="73">
        <v>4175</v>
      </c>
      <c r="G107" s="73">
        <v>4496.55</v>
      </c>
      <c r="H107" s="166">
        <f t="shared" si="5"/>
        <v>107.70179640718563</v>
      </c>
      <c r="I107" s="166">
        <f t="shared" si="6"/>
        <v>452.4830188679245</v>
      </c>
    </row>
    <row r="108" spans="1:9" x14ac:dyDescent="0.25">
      <c r="A108" s="98"/>
      <c r="B108" s="99">
        <v>3226</v>
      </c>
      <c r="C108" s="98"/>
      <c r="D108" s="67" t="s">
        <v>109</v>
      </c>
      <c r="E108" s="73">
        <v>0</v>
      </c>
      <c r="F108" s="73">
        <v>0</v>
      </c>
      <c r="G108" s="73">
        <v>0</v>
      </c>
      <c r="H108" s="166">
        <v>0</v>
      </c>
      <c r="I108" s="166">
        <v>0</v>
      </c>
    </row>
    <row r="109" spans="1:9" x14ac:dyDescent="0.25">
      <c r="A109" s="98"/>
      <c r="B109" s="99">
        <v>3227</v>
      </c>
      <c r="C109" s="98"/>
      <c r="D109" s="67" t="s">
        <v>110</v>
      </c>
      <c r="E109" s="73">
        <v>0</v>
      </c>
      <c r="F109" s="73">
        <v>650</v>
      </c>
      <c r="G109" s="73">
        <v>472.51</v>
      </c>
      <c r="H109" s="166">
        <f t="shared" si="5"/>
        <v>72.693846153846152</v>
      </c>
      <c r="I109" s="166">
        <v>0</v>
      </c>
    </row>
    <row r="110" spans="1:9" x14ac:dyDescent="0.25">
      <c r="A110" s="98"/>
      <c r="B110" s="99">
        <v>323</v>
      </c>
      <c r="C110" s="98"/>
      <c r="D110" s="67" t="s">
        <v>88</v>
      </c>
      <c r="E110" s="73">
        <f>SUM(E111:E119)</f>
        <v>60575.96</v>
      </c>
      <c r="F110" s="73">
        <f>SUM(F111:F119)</f>
        <v>58456.729999999996</v>
      </c>
      <c r="G110" s="73">
        <f>SUM(G111:G119)</f>
        <v>59346.209999999992</v>
      </c>
      <c r="H110" s="166">
        <f t="shared" si="5"/>
        <v>101.52160409930558</v>
      </c>
      <c r="I110" s="166">
        <f t="shared" si="6"/>
        <v>97.969904232636168</v>
      </c>
    </row>
    <row r="111" spans="1:9" x14ac:dyDescent="0.25">
      <c r="A111" s="98"/>
      <c r="B111" s="99">
        <v>3231</v>
      </c>
      <c r="C111" s="98"/>
      <c r="D111" s="67" t="s">
        <v>111</v>
      </c>
      <c r="E111" s="73">
        <v>30460.23</v>
      </c>
      <c r="F111" s="73">
        <v>27523.5</v>
      </c>
      <c r="G111" s="73">
        <v>29003.52</v>
      </c>
      <c r="H111" s="166">
        <f t="shared" si="5"/>
        <v>105.37729576543681</v>
      </c>
      <c r="I111" s="166">
        <f t="shared" si="6"/>
        <v>95.217665789128986</v>
      </c>
    </row>
    <row r="112" spans="1:9" x14ac:dyDescent="0.25">
      <c r="A112" s="98"/>
      <c r="B112" s="99">
        <v>3232</v>
      </c>
      <c r="C112" s="98"/>
      <c r="D112" s="67" t="s">
        <v>112</v>
      </c>
      <c r="E112" s="73">
        <v>2378.04</v>
      </c>
      <c r="F112" s="73">
        <v>3800</v>
      </c>
      <c r="G112" s="73">
        <v>3738.93</v>
      </c>
      <c r="H112" s="166">
        <f t="shared" si="5"/>
        <v>98.392894736842095</v>
      </c>
      <c r="I112" s="166">
        <f t="shared" si="6"/>
        <v>157.22738053186657</v>
      </c>
    </row>
    <row r="113" spans="1:9" x14ac:dyDescent="0.25">
      <c r="A113" s="98"/>
      <c r="B113" s="99">
        <v>3233</v>
      </c>
      <c r="C113" s="98"/>
      <c r="D113" s="67" t="s">
        <v>130</v>
      </c>
      <c r="E113" s="73">
        <v>127.44</v>
      </c>
      <c r="F113" s="73">
        <v>135</v>
      </c>
      <c r="G113" s="73">
        <v>143.22</v>
      </c>
      <c r="H113" s="166">
        <f t="shared" si="5"/>
        <v>106.08888888888887</v>
      </c>
      <c r="I113" s="166">
        <f t="shared" si="6"/>
        <v>112.38229755178908</v>
      </c>
    </row>
    <row r="114" spans="1:9" x14ac:dyDescent="0.25">
      <c r="A114" s="98"/>
      <c r="B114" s="99">
        <v>3234</v>
      </c>
      <c r="C114" s="98"/>
      <c r="D114" s="67" t="s">
        <v>131</v>
      </c>
      <c r="E114" s="73">
        <v>11797.94</v>
      </c>
      <c r="F114" s="73">
        <v>7400</v>
      </c>
      <c r="G114" s="73">
        <v>7041.56</v>
      </c>
      <c r="H114" s="166">
        <f t="shared" si="5"/>
        <v>95.156216216216222</v>
      </c>
      <c r="I114" s="166">
        <f t="shared" si="6"/>
        <v>59.684656812969038</v>
      </c>
    </row>
    <row r="115" spans="1:9" x14ac:dyDescent="0.25">
      <c r="A115" s="98"/>
      <c r="B115" s="99">
        <v>3235</v>
      </c>
      <c r="C115" s="98"/>
      <c r="D115" s="67" t="s">
        <v>132</v>
      </c>
      <c r="E115" s="73">
        <v>8160</v>
      </c>
      <c r="F115" s="73">
        <v>9090.92</v>
      </c>
      <c r="G115" s="73">
        <v>9090.92</v>
      </c>
      <c r="H115" s="166">
        <f t="shared" si="5"/>
        <v>100</v>
      </c>
      <c r="I115" s="166">
        <f t="shared" si="6"/>
        <v>111.40833333333333</v>
      </c>
    </row>
    <row r="116" spans="1:9" x14ac:dyDescent="0.25">
      <c r="A116" s="98"/>
      <c r="B116" s="99">
        <v>3236</v>
      </c>
      <c r="C116" s="98"/>
      <c r="D116" s="67" t="s">
        <v>133</v>
      </c>
      <c r="E116" s="73">
        <v>513.67999999999995</v>
      </c>
      <c r="F116" s="73">
        <v>1450</v>
      </c>
      <c r="G116" s="73">
        <v>1494.12</v>
      </c>
      <c r="H116" s="166">
        <f t="shared" si="5"/>
        <v>103.04275862068965</v>
      </c>
      <c r="I116" s="166">
        <f t="shared" si="6"/>
        <v>290.86590873695684</v>
      </c>
    </row>
    <row r="117" spans="1:9" x14ac:dyDescent="0.25">
      <c r="A117" s="98"/>
      <c r="B117" s="99">
        <v>3237</v>
      </c>
      <c r="C117" s="98"/>
      <c r="D117" s="67" t="s">
        <v>134</v>
      </c>
      <c r="E117" s="73">
        <v>0</v>
      </c>
      <c r="F117" s="73">
        <v>299.31</v>
      </c>
      <c r="G117" s="73">
        <v>299.31</v>
      </c>
      <c r="H117" s="166">
        <f t="shared" si="5"/>
        <v>100</v>
      </c>
      <c r="I117" s="166">
        <v>0</v>
      </c>
    </row>
    <row r="118" spans="1:9" x14ac:dyDescent="0.25">
      <c r="A118" s="98"/>
      <c r="B118" s="99">
        <v>3238</v>
      </c>
      <c r="C118" s="98"/>
      <c r="D118" s="67" t="s">
        <v>135</v>
      </c>
      <c r="E118" s="73">
        <v>1822.68</v>
      </c>
      <c r="F118" s="73">
        <v>2100</v>
      </c>
      <c r="G118" s="73">
        <v>1957.04</v>
      </c>
      <c r="H118" s="166">
        <f t="shared" si="5"/>
        <v>93.192380952380944</v>
      </c>
      <c r="I118" s="166">
        <f t="shared" si="6"/>
        <v>107.37156275374721</v>
      </c>
    </row>
    <row r="119" spans="1:9" x14ac:dyDescent="0.25">
      <c r="A119" s="98"/>
      <c r="B119" s="99">
        <v>3239</v>
      </c>
      <c r="C119" s="98"/>
      <c r="D119" s="67" t="s">
        <v>113</v>
      </c>
      <c r="E119" s="73">
        <v>5315.95</v>
      </c>
      <c r="F119" s="73">
        <v>6658</v>
      </c>
      <c r="G119" s="73">
        <v>6577.59</v>
      </c>
      <c r="H119" s="166">
        <f t="shared" si="5"/>
        <v>98.792279963953149</v>
      </c>
      <c r="I119" s="166">
        <f t="shared" si="6"/>
        <v>123.73310508940077</v>
      </c>
    </row>
    <row r="120" spans="1:9" ht="25.5" x14ac:dyDescent="0.25">
      <c r="A120" s="98"/>
      <c r="B120" s="99">
        <v>324</v>
      </c>
      <c r="C120" s="98"/>
      <c r="D120" s="67" t="s">
        <v>89</v>
      </c>
      <c r="E120" s="73">
        <f>SUM(E121)</f>
        <v>0</v>
      </c>
      <c r="F120" s="73">
        <f>SUM(F121)</f>
        <v>0</v>
      </c>
      <c r="G120" s="73">
        <f>SUM(G121)</f>
        <v>0</v>
      </c>
      <c r="H120" s="166">
        <v>0</v>
      </c>
      <c r="I120" s="166">
        <v>0</v>
      </c>
    </row>
    <row r="121" spans="1:9" x14ac:dyDescent="0.25">
      <c r="A121" s="98"/>
      <c r="B121" s="99">
        <v>3241</v>
      </c>
      <c r="C121" s="98"/>
      <c r="D121" s="67" t="s">
        <v>187</v>
      </c>
      <c r="E121" s="73">
        <v>0</v>
      </c>
      <c r="F121" s="73">
        <v>0</v>
      </c>
      <c r="G121" s="73">
        <v>0</v>
      </c>
      <c r="H121" s="166">
        <v>0</v>
      </c>
      <c r="I121" s="166">
        <v>0</v>
      </c>
    </row>
    <row r="122" spans="1:9" x14ac:dyDescent="0.25">
      <c r="A122" s="98"/>
      <c r="B122" s="99">
        <v>329</v>
      </c>
      <c r="C122" s="98"/>
      <c r="D122" s="67" t="s">
        <v>90</v>
      </c>
      <c r="E122" s="73">
        <f>SUM(E123:E129)</f>
        <v>12343.94</v>
      </c>
      <c r="F122" s="73">
        <f>SUM(F123:F129)</f>
        <v>12731.73</v>
      </c>
      <c r="G122" s="73">
        <f>SUM(G123:G129)</f>
        <v>13028.45</v>
      </c>
      <c r="H122" s="166">
        <f t="shared" si="5"/>
        <v>102.33055523483455</v>
      </c>
      <c r="I122" s="166">
        <f t="shared" si="6"/>
        <v>105.54531211266421</v>
      </c>
    </row>
    <row r="123" spans="1:9" ht="25.5" x14ac:dyDescent="0.25">
      <c r="A123" s="98"/>
      <c r="B123" s="99">
        <v>3291</v>
      </c>
      <c r="C123" s="98"/>
      <c r="D123" s="67" t="s">
        <v>137</v>
      </c>
      <c r="E123" s="73">
        <v>0</v>
      </c>
      <c r="F123" s="73">
        <v>0</v>
      </c>
      <c r="G123" s="73">
        <v>0</v>
      </c>
      <c r="H123" s="166">
        <v>0</v>
      </c>
      <c r="I123" s="166">
        <v>0</v>
      </c>
    </row>
    <row r="124" spans="1:9" x14ac:dyDescent="0.25">
      <c r="A124" s="98"/>
      <c r="B124" s="99">
        <v>3292</v>
      </c>
      <c r="C124" s="98"/>
      <c r="D124" s="67" t="s">
        <v>138</v>
      </c>
      <c r="E124" s="73">
        <v>1228</v>
      </c>
      <c r="F124" s="73">
        <v>1300</v>
      </c>
      <c r="G124" s="73">
        <v>1300</v>
      </c>
      <c r="H124" s="166">
        <f t="shared" si="5"/>
        <v>100</v>
      </c>
      <c r="I124" s="166">
        <f t="shared" si="6"/>
        <v>105.86319218241043</v>
      </c>
    </row>
    <row r="125" spans="1:9" x14ac:dyDescent="0.25">
      <c r="A125" s="98"/>
      <c r="B125" s="99">
        <v>3293</v>
      </c>
      <c r="C125" s="98"/>
      <c r="D125" s="67" t="s">
        <v>139</v>
      </c>
      <c r="E125" s="73">
        <v>0</v>
      </c>
      <c r="F125" s="73">
        <v>1882</v>
      </c>
      <c r="G125" s="73">
        <v>1882</v>
      </c>
      <c r="H125" s="166">
        <f t="shared" si="5"/>
        <v>100</v>
      </c>
      <c r="I125" s="166">
        <v>0</v>
      </c>
    </row>
    <row r="126" spans="1:9" x14ac:dyDescent="0.25">
      <c r="A126" s="98"/>
      <c r="B126" s="99">
        <v>3294</v>
      </c>
      <c r="C126" s="98"/>
      <c r="D126" s="67" t="s">
        <v>140</v>
      </c>
      <c r="E126" s="73">
        <v>163.09</v>
      </c>
      <c r="F126" s="73">
        <v>313.08999999999997</v>
      </c>
      <c r="G126" s="73">
        <v>313.08999999999997</v>
      </c>
      <c r="H126" s="166">
        <f t="shared" si="5"/>
        <v>100</v>
      </c>
      <c r="I126" s="166">
        <f t="shared" si="6"/>
        <v>191.97375682138696</v>
      </c>
    </row>
    <row r="127" spans="1:9" x14ac:dyDescent="0.25">
      <c r="A127" s="98"/>
      <c r="B127" s="99">
        <v>3295</v>
      </c>
      <c r="C127" s="98"/>
      <c r="D127" s="67" t="s">
        <v>114</v>
      </c>
      <c r="E127" s="73">
        <v>3080</v>
      </c>
      <c r="F127" s="73">
        <v>4041.04</v>
      </c>
      <c r="G127" s="73">
        <v>4057.63</v>
      </c>
      <c r="H127" s="166">
        <f t="shared" si="5"/>
        <v>100.41053788133749</v>
      </c>
      <c r="I127" s="166">
        <f t="shared" si="6"/>
        <v>131.74123376623376</v>
      </c>
    </row>
    <row r="128" spans="1:9" x14ac:dyDescent="0.25">
      <c r="A128" s="98"/>
      <c r="B128" s="99">
        <v>3296</v>
      </c>
      <c r="C128" s="98"/>
      <c r="D128" s="67" t="s">
        <v>141</v>
      </c>
      <c r="E128" s="73">
        <v>0</v>
      </c>
      <c r="F128" s="73">
        <v>0</v>
      </c>
      <c r="G128" s="73">
        <v>0</v>
      </c>
      <c r="H128" s="166">
        <v>0</v>
      </c>
      <c r="I128" s="166">
        <v>0</v>
      </c>
    </row>
    <row r="129" spans="1:9" x14ac:dyDescent="0.25">
      <c r="A129" s="98"/>
      <c r="B129" s="99">
        <v>3299</v>
      </c>
      <c r="C129" s="98"/>
      <c r="D129" s="67" t="s">
        <v>142</v>
      </c>
      <c r="E129" s="73">
        <v>7872.85</v>
      </c>
      <c r="F129" s="73">
        <v>5195.6000000000004</v>
      </c>
      <c r="G129" s="73">
        <v>5475.73</v>
      </c>
      <c r="H129" s="166">
        <f t="shared" si="5"/>
        <v>105.39167757333125</v>
      </c>
      <c r="I129" s="166">
        <f t="shared" si="6"/>
        <v>69.552068183694587</v>
      </c>
    </row>
    <row r="130" spans="1:9" x14ac:dyDescent="0.25">
      <c r="A130" s="12"/>
      <c r="B130" s="12"/>
      <c r="C130" s="13">
        <v>11</v>
      </c>
      <c r="D130" s="13" t="s">
        <v>86</v>
      </c>
      <c r="E130" s="73">
        <v>17.77</v>
      </c>
      <c r="F130" s="73">
        <v>2107.0100000000002</v>
      </c>
      <c r="G130" s="73">
        <v>2103.48</v>
      </c>
      <c r="H130" s="166">
        <f t="shared" si="5"/>
        <v>99.832464012985213</v>
      </c>
      <c r="I130" s="166">
        <f t="shared" si="6"/>
        <v>11837.253798536862</v>
      </c>
    </row>
    <row r="131" spans="1:9" x14ac:dyDescent="0.25">
      <c r="A131" s="85"/>
      <c r="B131" s="12"/>
      <c r="C131" s="13">
        <v>51</v>
      </c>
      <c r="D131" s="13" t="s">
        <v>64</v>
      </c>
      <c r="E131" s="73">
        <v>7758.75</v>
      </c>
      <c r="F131" s="73">
        <v>282</v>
      </c>
      <c r="G131" s="73">
        <v>256.20999999999998</v>
      </c>
      <c r="H131" s="166">
        <f t="shared" si="5"/>
        <v>90.854609929078009</v>
      </c>
      <c r="I131" s="166">
        <f t="shared" si="6"/>
        <v>3.3022071854357979</v>
      </c>
    </row>
    <row r="132" spans="1:9" x14ac:dyDescent="0.25">
      <c r="A132" s="85"/>
      <c r="B132" s="12"/>
      <c r="C132" s="13">
        <v>43</v>
      </c>
      <c r="D132" s="13" t="s">
        <v>161</v>
      </c>
      <c r="E132" s="73">
        <v>20134.61</v>
      </c>
      <c r="F132" s="73">
        <v>14930.99</v>
      </c>
      <c r="G132" s="73">
        <v>27052.7</v>
      </c>
      <c r="H132" s="166">
        <f t="shared" si="5"/>
        <v>181.18490468481997</v>
      </c>
      <c r="I132" s="166">
        <f t="shared" si="6"/>
        <v>134.35919543512389</v>
      </c>
    </row>
    <row r="133" spans="1:9" x14ac:dyDescent="0.25">
      <c r="A133" s="85"/>
      <c r="B133" s="12"/>
      <c r="C133" s="13">
        <v>44</v>
      </c>
      <c r="D133" s="13" t="s">
        <v>128</v>
      </c>
      <c r="E133" s="73">
        <v>73710.05</v>
      </c>
      <c r="F133" s="73">
        <v>73693.69</v>
      </c>
      <c r="G133" s="73">
        <v>60992.36</v>
      </c>
      <c r="H133" s="166">
        <f t="shared" si="5"/>
        <v>82.764698035883399</v>
      </c>
      <c r="I133" s="166">
        <f t="shared" si="6"/>
        <v>82.74632835006895</v>
      </c>
    </row>
    <row r="134" spans="1:9" x14ac:dyDescent="0.25">
      <c r="A134" s="85"/>
      <c r="B134" s="12"/>
      <c r="C134" s="13">
        <v>52</v>
      </c>
      <c r="D134" s="13" t="s">
        <v>162</v>
      </c>
      <c r="E134" s="73">
        <v>137394.39000000001</v>
      </c>
      <c r="F134" s="73">
        <v>168598</v>
      </c>
      <c r="G134" s="73">
        <v>169559.19</v>
      </c>
      <c r="H134" s="166">
        <f t="shared" si="5"/>
        <v>100.57010759320988</v>
      </c>
      <c r="I134" s="166">
        <f t="shared" si="6"/>
        <v>123.41056283302396</v>
      </c>
    </row>
    <row r="135" spans="1:9" ht="14.25" customHeight="1" x14ac:dyDescent="0.25">
      <c r="A135" s="85"/>
      <c r="B135" s="12"/>
      <c r="C135" s="13">
        <v>61</v>
      </c>
      <c r="D135" s="86" t="s">
        <v>188</v>
      </c>
      <c r="E135" s="73">
        <v>4719.05</v>
      </c>
      <c r="F135" s="73">
        <v>4409.3</v>
      </c>
      <c r="G135" s="73">
        <v>4313.3</v>
      </c>
      <c r="H135" s="166">
        <f t="shared" si="5"/>
        <v>97.82278366180573</v>
      </c>
      <c r="I135" s="166">
        <f t="shared" si="6"/>
        <v>91.401871139318288</v>
      </c>
    </row>
    <row r="136" spans="1:9" x14ac:dyDescent="0.25">
      <c r="A136" s="85"/>
      <c r="B136" s="12"/>
      <c r="C136" s="13"/>
      <c r="D136" s="110" t="s">
        <v>186</v>
      </c>
      <c r="E136" s="72">
        <f>SUM(E130:E135)</f>
        <v>243734.62</v>
      </c>
      <c r="F136" s="72">
        <f>SUM(F130:F135)</f>
        <v>264020.99</v>
      </c>
      <c r="G136" s="72">
        <f>SUM(G130:G135)</f>
        <v>264277.24</v>
      </c>
      <c r="H136" s="166">
        <f t="shared" si="5"/>
        <v>100.09705667719828</v>
      </c>
      <c r="I136" s="166">
        <f t="shared" si="6"/>
        <v>108.4282733408984</v>
      </c>
    </row>
    <row r="137" spans="1:9" x14ac:dyDescent="0.25">
      <c r="A137" s="101"/>
      <c r="B137" s="100">
        <v>34</v>
      </c>
      <c r="C137" s="101"/>
      <c r="D137" s="106" t="s">
        <v>91</v>
      </c>
      <c r="E137" s="72">
        <f>SUM(E138:E140)</f>
        <v>1079.97</v>
      </c>
      <c r="F137" s="72">
        <v>1270</v>
      </c>
      <c r="G137" s="72">
        <v>1223.6300000000001</v>
      </c>
      <c r="H137" s="166">
        <f t="shared" si="5"/>
        <v>96.348818897637798</v>
      </c>
      <c r="I137" s="166">
        <f t="shared" si="6"/>
        <v>113.30222135800069</v>
      </c>
    </row>
    <row r="138" spans="1:9" x14ac:dyDescent="0.25">
      <c r="A138" s="98"/>
      <c r="B138" s="99">
        <v>343</v>
      </c>
      <c r="C138" s="98"/>
      <c r="D138" s="67" t="s">
        <v>92</v>
      </c>
      <c r="E138" s="73">
        <v>838.17</v>
      </c>
      <c r="F138" s="73">
        <f>SUM(F139:F140)</f>
        <v>1270</v>
      </c>
      <c r="G138" s="73">
        <f>SUM(G139:G140)</f>
        <v>1223.6299999999999</v>
      </c>
      <c r="H138" s="166">
        <f t="shared" si="5"/>
        <v>96.348818897637784</v>
      </c>
      <c r="I138" s="166">
        <f t="shared" si="6"/>
        <v>145.98828399966592</v>
      </c>
    </row>
    <row r="139" spans="1:9" x14ac:dyDescent="0.25">
      <c r="A139" s="98"/>
      <c r="B139" s="99">
        <v>3431</v>
      </c>
      <c r="C139" s="98"/>
      <c r="D139" s="67" t="s">
        <v>115</v>
      </c>
      <c r="E139" s="73">
        <v>241.8</v>
      </c>
      <c r="F139" s="73">
        <v>1100</v>
      </c>
      <c r="G139" s="73">
        <v>1066.53</v>
      </c>
      <c r="H139" s="166">
        <f t="shared" si="5"/>
        <v>96.957272727272724</v>
      </c>
      <c r="I139" s="166">
        <f t="shared" si="6"/>
        <v>441.07940446650122</v>
      </c>
    </row>
    <row r="140" spans="1:9" x14ac:dyDescent="0.25">
      <c r="A140" s="98"/>
      <c r="B140" s="99">
        <v>3433</v>
      </c>
      <c r="C140" s="98"/>
      <c r="D140" s="67" t="s">
        <v>116</v>
      </c>
      <c r="E140" s="73">
        <v>0</v>
      </c>
      <c r="F140" s="73">
        <v>170</v>
      </c>
      <c r="G140" s="73">
        <v>157.1</v>
      </c>
      <c r="H140" s="166">
        <f t="shared" si="5"/>
        <v>92.411764705882348</v>
      </c>
      <c r="I140" s="166">
        <v>0</v>
      </c>
    </row>
    <row r="141" spans="1:9" x14ac:dyDescent="0.25">
      <c r="A141" s="12"/>
      <c r="B141" s="12"/>
      <c r="C141" s="13">
        <v>11</v>
      </c>
      <c r="D141" s="13" t="s">
        <v>86</v>
      </c>
      <c r="E141" s="73">
        <v>0</v>
      </c>
      <c r="F141" s="73">
        <v>0</v>
      </c>
      <c r="G141" s="73">
        <v>0</v>
      </c>
      <c r="H141" s="166">
        <v>0</v>
      </c>
      <c r="I141" s="166">
        <v>0</v>
      </c>
    </row>
    <row r="142" spans="1:9" x14ac:dyDescent="0.25">
      <c r="A142" s="85"/>
      <c r="B142" s="12"/>
      <c r="C142" s="13">
        <v>51</v>
      </c>
      <c r="D142" s="13" t="s">
        <v>64</v>
      </c>
      <c r="E142" s="73">
        <v>0</v>
      </c>
      <c r="F142" s="73">
        <v>0</v>
      </c>
      <c r="G142" s="73">
        <v>0</v>
      </c>
      <c r="H142" s="166">
        <v>0</v>
      </c>
      <c r="I142" s="166">
        <v>0</v>
      </c>
    </row>
    <row r="143" spans="1:9" x14ac:dyDescent="0.25">
      <c r="A143" s="85"/>
      <c r="B143" s="12"/>
      <c r="C143" s="13">
        <v>44</v>
      </c>
      <c r="D143" s="13" t="s">
        <v>128</v>
      </c>
      <c r="E143" s="73">
        <v>1079.97</v>
      </c>
      <c r="F143" s="73">
        <v>1270</v>
      </c>
      <c r="G143" s="73">
        <v>1223.6300000000001</v>
      </c>
      <c r="H143" s="166">
        <f t="shared" ref="H143:H179" si="7">SUM(G143/F143)*100</f>
        <v>96.348818897637798</v>
      </c>
      <c r="I143" s="166">
        <f t="shared" ref="I143:I179" si="8">SUM(G143/E143*100)</f>
        <v>113.30222135800069</v>
      </c>
    </row>
    <row r="144" spans="1:9" x14ac:dyDescent="0.25">
      <c r="A144" s="85"/>
      <c r="B144" s="12"/>
      <c r="C144" s="13">
        <v>43</v>
      </c>
      <c r="D144" s="13" t="s">
        <v>161</v>
      </c>
      <c r="E144" s="73">
        <v>0</v>
      </c>
      <c r="F144" s="73">
        <v>0</v>
      </c>
      <c r="G144" s="73">
        <v>0</v>
      </c>
      <c r="H144" s="166">
        <v>0</v>
      </c>
      <c r="I144" s="166">
        <v>0</v>
      </c>
    </row>
    <row r="145" spans="1:9" x14ac:dyDescent="0.25">
      <c r="A145" s="85"/>
      <c r="B145" s="12"/>
      <c r="C145" s="13">
        <v>52</v>
      </c>
      <c r="D145" s="13" t="s">
        <v>162</v>
      </c>
      <c r="E145" s="73">
        <v>0</v>
      </c>
      <c r="F145" s="73">
        <v>0</v>
      </c>
      <c r="G145" s="73">
        <v>0</v>
      </c>
      <c r="H145" s="166">
        <v>0</v>
      </c>
      <c r="I145" s="166">
        <v>0</v>
      </c>
    </row>
    <row r="146" spans="1:9" x14ac:dyDescent="0.25">
      <c r="A146" s="85"/>
      <c r="B146" s="12"/>
      <c r="C146" s="13"/>
      <c r="D146" s="110" t="s">
        <v>186</v>
      </c>
      <c r="E146" s="72">
        <v>1079.97</v>
      </c>
      <c r="F146" s="72">
        <v>1270</v>
      </c>
      <c r="G146" s="72">
        <v>1223.6300000000001</v>
      </c>
      <c r="H146" s="166">
        <f t="shared" si="7"/>
        <v>96.348818897637798</v>
      </c>
      <c r="I146" s="166">
        <f t="shared" si="8"/>
        <v>113.30222135800069</v>
      </c>
    </row>
    <row r="147" spans="1:9" ht="25.5" x14ac:dyDescent="0.25">
      <c r="A147" s="98"/>
      <c r="B147" s="100">
        <v>37</v>
      </c>
      <c r="C147" s="101"/>
      <c r="D147" s="106" t="s">
        <v>93</v>
      </c>
      <c r="E147" s="72">
        <f>SUM(E148)</f>
        <v>6140.93</v>
      </c>
      <c r="F147" s="72">
        <f>SUM(F148)</f>
        <v>8148.69</v>
      </c>
      <c r="G147" s="72">
        <f>SUM(G148)</f>
        <v>8370.42</v>
      </c>
      <c r="H147" s="166">
        <f t="shared" si="7"/>
        <v>102.72105086829907</v>
      </c>
      <c r="I147" s="166">
        <f t="shared" si="8"/>
        <v>136.30541302376025</v>
      </c>
    </row>
    <row r="148" spans="1:9" ht="25.5" x14ac:dyDescent="0.25">
      <c r="A148" s="98"/>
      <c r="B148" s="99">
        <v>372</v>
      </c>
      <c r="C148" s="98"/>
      <c r="D148" s="67" t="s">
        <v>94</v>
      </c>
      <c r="E148" s="73">
        <f>SUM(E149:E150)</f>
        <v>6140.93</v>
      </c>
      <c r="F148" s="73">
        <f>SUM(F149:F150)</f>
        <v>8148.69</v>
      </c>
      <c r="G148" s="73">
        <f>SUM(G149:G150)</f>
        <v>8370.42</v>
      </c>
      <c r="H148" s="166">
        <f t="shared" si="7"/>
        <v>102.72105086829907</v>
      </c>
      <c r="I148" s="166">
        <f t="shared" si="8"/>
        <v>136.30541302376025</v>
      </c>
    </row>
    <row r="149" spans="1:9" x14ac:dyDescent="0.25">
      <c r="A149" s="98"/>
      <c r="B149" s="99">
        <v>3721</v>
      </c>
      <c r="C149" s="98"/>
      <c r="D149" s="67" t="s">
        <v>117</v>
      </c>
      <c r="E149" s="73">
        <v>437.66</v>
      </c>
      <c r="F149" s="73">
        <v>265</v>
      </c>
      <c r="G149" s="73">
        <v>306.85000000000002</v>
      </c>
      <c r="H149" s="166">
        <f t="shared" si="7"/>
        <v>115.79245283018868</v>
      </c>
      <c r="I149" s="166">
        <f t="shared" si="8"/>
        <v>70.1115020792396</v>
      </c>
    </row>
    <row r="150" spans="1:9" x14ac:dyDescent="0.25">
      <c r="A150" s="98"/>
      <c r="B150" s="99">
        <v>3722</v>
      </c>
      <c r="C150" s="98"/>
      <c r="D150" s="67" t="s">
        <v>118</v>
      </c>
      <c r="E150" s="73">
        <v>5703.27</v>
      </c>
      <c r="F150" s="73">
        <v>7883.69</v>
      </c>
      <c r="G150" s="73">
        <v>8063.57</v>
      </c>
      <c r="H150" s="166">
        <f t="shared" si="7"/>
        <v>102.28167266850929</v>
      </c>
      <c r="I150" s="166">
        <f t="shared" si="8"/>
        <v>141.38502999156623</v>
      </c>
    </row>
    <row r="151" spans="1:9" x14ac:dyDescent="0.25">
      <c r="A151" s="12"/>
      <c r="B151" s="12"/>
      <c r="C151" s="13">
        <v>11</v>
      </c>
      <c r="D151" s="13" t="s">
        <v>86</v>
      </c>
      <c r="E151" s="73">
        <v>0</v>
      </c>
      <c r="F151" s="73">
        <v>0</v>
      </c>
      <c r="G151" s="73">
        <v>0</v>
      </c>
      <c r="H151" s="166">
        <v>0</v>
      </c>
      <c r="I151" s="166">
        <v>0</v>
      </c>
    </row>
    <row r="152" spans="1:9" x14ac:dyDescent="0.25">
      <c r="A152" s="85"/>
      <c r="B152" s="12"/>
      <c r="C152" s="13">
        <v>51</v>
      </c>
      <c r="D152" s="13" t="s">
        <v>64</v>
      </c>
      <c r="E152" s="73">
        <v>0</v>
      </c>
      <c r="F152" s="73">
        <v>0</v>
      </c>
      <c r="G152" s="73">
        <v>0</v>
      </c>
      <c r="H152" s="166">
        <v>0</v>
      </c>
      <c r="I152" s="166">
        <v>0</v>
      </c>
    </row>
    <row r="153" spans="1:9" x14ac:dyDescent="0.25">
      <c r="A153" s="85"/>
      <c r="B153" s="12"/>
      <c r="C153" s="13">
        <v>43</v>
      </c>
      <c r="D153" s="13" t="s">
        <v>161</v>
      </c>
      <c r="E153" s="73">
        <v>1244.97</v>
      </c>
      <c r="F153" s="73">
        <v>0</v>
      </c>
      <c r="G153" s="73">
        <v>0</v>
      </c>
      <c r="H153" s="166">
        <v>0</v>
      </c>
      <c r="I153" s="166">
        <f t="shared" si="8"/>
        <v>0</v>
      </c>
    </row>
    <row r="154" spans="1:9" x14ac:dyDescent="0.25">
      <c r="A154" s="85"/>
      <c r="B154" s="12"/>
      <c r="C154" s="13">
        <v>52</v>
      </c>
      <c r="D154" s="13" t="s">
        <v>162</v>
      </c>
      <c r="E154" s="73">
        <v>4895.96</v>
      </c>
      <c r="F154" s="73">
        <v>8148.69</v>
      </c>
      <c r="G154" s="73">
        <v>8370.42</v>
      </c>
      <c r="H154" s="166">
        <f t="shared" si="7"/>
        <v>102.72105086829907</v>
      </c>
      <c r="I154" s="166">
        <f t="shared" si="8"/>
        <v>170.96585756419577</v>
      </c>
    </row>
    <row r="155" spans="1:9" x14ac:dyDescent="0.25">
      <c r="A155" s="85"/>
      <c r="B155" s="12"/>
      <c r="C155" s="13"/>
      <c r="D155" s="110" t="s">
        <v>186</v>
      </c>
      <c r="E155" s="72">
        <f>SUM(E151:E154)</f>
        <v>6140.93</v>
      </c>
      <c r="F155" s="72">
        <f>SUM(F151:F154)</f>
        <v>8148.69</v>
      </c>
      <c r="G155" s="72">
        <f>SUM(G151:G154)</f>
        <v>8370.42</v>
      </c>
      <c r="H155" s="166">
        <f t="shared" si="7"/>
        <v>102.72105086829907</v>
      </c>
      <c r="I155" s="166">
        <f t="shared" si="8"/>
        <v>136.30541302376025</v>
      </c>
    </row>
    <row r="156" spans="1:9" x14ac:dyDescent="0.25">
      <c r="A156" s="85"/>
      <c r="B156" s="28">
        <v>38</v>
      </c>
      <c r="C156" s="87"/>
      <c r="D156" s="110" t="s">
        <v>223</v>
      </c>
      <c r="E156" s="72">
        <v>0</v>
      </c>
      <c r="F156" s="72">
        <v>211</v>
      </c>
      <c r="G156" s="72">
        <v>211</v>
      </c>
      <c r="H156" s="166">
        <f t="shared" si="7"/>
        <v>100</v>
      </c>
      <c r="I156" s="166">
        <v>0</v>
      </c>
    </row>
    <row r="157" spans="1:9" x14ac:dyDescent="0.25">
      <c r="A157" s="85"/>
      <c r="B157" s="12">
        <v>381</v>
      </c>
      <c r="C157" s="13"/>
      <c r="D157" s="86" t="s">
        <v>175</v>
      </c>
      <c r="E157" s="72">
        <v>0</v>
      </c>
      <c r="F157" s="73">
        <v>211</v>
      </c>
      <c r="G157" s="73">
        <v>211</v>
      </c>
      <c r="H157" s="166">
        <f t="shared" si="7"/>
        <v>100</v>
      </c>
      <c r="I157" s="166">
        <v>0</v>
      </c>
    </row>
    <row r="158" spans="1:9" x14ac:dyDescent="0.25">
      <c r="A158" s="85"/>
      <c r="B158" s="12">
        <v>3811</v>
      </c>
      <c r="C158" s="13"/>
      <c r="D158" s="86" t="s">
        <v>224</v>
      </c>
      <c r="E158" s="72">
        <v>0</v>
      </c>
      <c r="F158" s="73">
        <v>211</v>
      </c>
      <c r="G158" s="73">
        <v>211</v>
      </c>
      <c r="H158" s="166">
        <f t="shared" si="7"/>
        <v>100</v>
      </c>
      <c r="I158" s="166">
        <v>0</v>
      </c>
    </row>
    <row r="159" spans="1:9" x14ac:dyDescent="0.25">
      <c r="A159" s="85"/>
      <c r="B159" s="12"/>
      <c r="C159" s="13">
        <v>61</v>
      </c>
      <c r="D159" s="86" t="s">
        <v>188</v>
      </c>
      <c r="E159" s="72">
        <v>0</v>
      </c>
      <c r="F159" s="73">
        <v>211</v>
      </c>
      <c r="G159" s="73">
        <v>211</v>
      </c>
      <c r="H159" s="166">
        <f t="shared" si="7"/>
        <v>100</v>
      </c>
      <c r="I159" s="166">
        <v>0</v>
      </c>
    </row>
    <row r="160" spans="1:9" ht="25.5" x14ac:dyDescent="0.25">
      <c r="A160" s="102">
        <v>4</v>
      </c>
      <c r="B160" s="102">
        <v>4</v>
      </c>
      <c r="C160" s="103"/>
      <c r="D160" s="83" t="s">
        <v>24</v>
      </c>
      <c r="E160" s="156">
        <f>SUM(E161)</f>
        <v>31017.98</v>
      </c>
      <c r="F160" s="156">
        <f>SUM(F161)</f>
        <v>36214.44</v>
      </c>
      <c r="G160" s="156">
        <f>SUM(G161)</f>
        <v>42797.880000000005</v>
      </c>
      <c r="H160" s="166">
        <f t="shared" si="7"/>
        <v>118.17904681116151</v>
      </c>
      <c r="I160" s="166">
        <f t="shared" si="8"/>
        <v>137.97765038213322</v>
      </c>
    </row>
    <row r="161" spans="1:9" ht="25.5" x14ac:dyDescent="0.25">
      <c r="A161" s="101"/>
      <c r="B161" s="100">
        <v>42</v>
      </c>
      <c r="C161" s="101"/>
      <c r="D161" s="106" t="s">
        <v>24</v>
      </c>
      <c r="E161" s="72">
        <f>SUM(E162+E169)</f>
        <v>31017.98</v>
      </c>
      <c r="F161" s="72">
        <f>SUM(F162+F169)</f>
        <v>36214.44</v>
      </c>
      <c r="G161" s="72">
        <f>SUM(G162+G169)</f>
        <v>42797.880000000005</v>
      </c>
      <c r="H161" s="166">
        <f t="shared" si="7"/>
        <v>118.17904681116151</v>
      </c>
      <c r="I161" s="166">
        <f t="shared" si="8"/>
        <v>137.97765038213322</v>
      </c>
    </row>
    <row r="162" spans="1:9" x14ac:dyDescent="0.25">
      <c r="A162" s="98"/>
      <c r="B162" s="99">
        <v>422</v>
      </c>
      <c r="C162" s="98"/>
      <c r="D162" s="67" t="s">
        <v>95</v>
      </c>
      <c r="E162" s="73">
        <f>SUM(E163:E168)</f>
        <v>4648.46</v>
      </c>
      <c r="F162" s="73">
        <f>SUM(F163:F168)</f>
        <v>8798.44</v>
      </c>
      <c r="G162" s="73">
        <f>SUM(G163:G168)</f>
        <v>14637.880000000001</v>
      </c>
      <c r="H162" s="166">
        <f t="shared" si="7"/>
        <v>166.36903814767163</v>
      </c>
      <c r="I162" s="166">
        <f t="shared" si="8"/>
        <v>314.89740688313981</v>
      </c>
    </row>
    <row r="163" spans="1:9" x14ac:dyDescent="0.25">
      <c r="A163" s="98"/>
      <c r="B163" s="99">
        <v>4221</v>
      </c>
      <c r="C163" s="98"/>
      <c r="D163" s="67" t="s">
        <v>119</v>
      </c>
      <c r="E163" s="73">
        <v>4648.46</v>
      </c>
      <c r="F163" s="73">
        <v>0</v>
      </c>
      <c r="G163" s="73">
        <v>5839.44</v>
      </c>
      <c r="H163" s="166">
        <v>0</v>
      </c>
      <c r="I163" s="166">
        <f t="shared" si="8"/>
        <v>125.62095833889072</v>
      </c>
    </row>
    <row r="164" spans="1:9" x14ac:dyDescent="0.25">
      <c r="A164" s="98"/>
      <c r="B164" s="99">
        <v>4222</v>
      </c>
      <c r="C164" s="98"/>
      <c r="D164" s="67" t="s">
        <v>120</v>
      </c>
      <c r="E164" s="73">
        <v>0</v>
      </c>
      <c r="F164" s="73">
        <v>0</v>
      </c>
      <c r="G164" s="73">
        <v>0</v>
      </c>
      <c r="H164" s="166">
        <v>0</v>
      </c>
      <c r="I164" s="166">
        <v>0</v>
      </c>
    </row>
    <row r="165" spans="1:9" x14ac:dyDescent="0.25">
      <c r="A165" s="98"/>
      <c r="B165" s="99">
        <v>4223</v>
      </c>
      <c r="C165" s="98"/>
      <c r="D165" s="67" t="s">
        <v>121</v>
      </c>
      <c r="E165" s="73">
        <v>0</v>
      </c>
      <c r="F165" s="73">
        <v>8798.44</v>
      </c>
      <c r="G165" s="73">
        <v>8798.44</v>
      </c>
      <c r="H165" s="166">
        <f t="shared" si="7"/>
        <v>100</v>
      </c>
      <c r="I165" s="166">
        <v>0</v>
      </c>
    </row>
    <row r="166" spans="1:9" x14ac:dyDescent="0.25">
      <c r="A166" s="98"/>
      <c r="B166" s="99">
        <v>4225</v>
      </c>
      <c r="C166" s="98"/>
      <c r="D166" s="67" t="s">
        <v>122</v>
      </c>
      <c r="E166" s="73">
        <v>0</v>
      </c>
      <c r="F166" s="73">
        <v>0</v>
      </c>
      <c r="G166" s="73">
        <v>0</v>
      </c>
      <c r="H166" s="166">
        <v>0</v>
      </c>
      <c r="I166" s="166">
        <v>0</v>
      </c>
    </row>
    <row r="167" spans="1:9" x14ac:dyDescent="0.25">
      <c r="A167" s="98"/>
      <c r="B167" s="99">
        <v>4226</v>
      </c>
      <c r="C167" s="98"/>
      <c r="D167" s="67" t="s">
        <v>123</v>
      </c>
      <c r="E167" s="73">
        <v>0</v>
      </c>
      <c r="F167" s="73">
        <v>0</v>
      </c>
      <c r="G167" s="73">
        <v>0</v>
      </c>
      <c r="H167" s="166">
        <v>0</v>
      </c>
      <c r="I167" s="166">
        <v>0</v>
      </c>
    </row>
    <row r="168" spans="1:9" x14ac:dyDescent="0.25">
      <c r="A168" s="98"/>
      <c r="B168" s="99">
        <v>4227</v>
      </c>
      <c r="C168" s="98"/>
      <c r="D168" s="67" t="s">
        <v>124</v>
      </c>
      <c r="E168" s="73">
        <v>0</v>
      </c>
      <c r="F168" s="73">
        <v>0</v>
      </c>
      <c r="G168" s="73">
        <v>0</v>
      </c>
      <c r="H168" s="166">
        <v>0</v>
      </c>
      <c r="I168" s="166">
        <v>0</v>
      </c>
    </row>
    <row r="169" spans="1:9" ht="25.5" x14ac:dyDescent="0.25">
      <c r="A169" s="98"/>
      <c r="B169" s="99">
        <v>424</v>
      </c>
      <c r="C169" s="98"/>
      <c r="D169" s="67" t="s">
        <v>96</v>
      </c>
      <c r="E169" s="73">
        <f>SUM(E170)</f>
        <v>26369.52</v>
      </c>
      <c r="F169" s="73">
        <f>SUM(F170)</f>
        <v>27416</v>
      </c>
      <c r="G169" s="73">
        <f>SUM(G170)</f>
        <v>28160</v>
      </c>
      <c r="H169" s="166">
        <f t="shared" si="7"/>
        <v>102.71374379924131</v>
      </c>
      <c r="I169" s="166">
        <f t="shared" si="8"/>
        <v>106.78996053018788</v>
      </c>
    </row>
    <row r="170" spans="1:9" x14ac:dyDescent="0.25">
      <c r="A170" s="98"/>
      <c r="B170" s="99">
        <v>4241</v>
      </c>
      <c r="C170" s="98"/>
      <c r="D170" s="67" t="s">
        <v>125</v>
      </c>
      <c r="E170" s="73">
        <v>26369.52</v>
      </c>
      <c r="F170" s="73">
        <v>27416</v>
      </c>
      <c r="G170" s="73">
        <v>28160</v>
      </c>
      <c r="H170" s="166">
        <f t="shared" si="7"/>
        <v>102.71374379924131</v>
      </c>
      <c r="I170" s="166">
        <f t="shared" si="8"/>
        <v>106.78996053018788</v>
      </c>
    </row>
    <row r="171" spans="1:9" x14ac:dyDescent="0.25">
      <c r="A171" s="12"/>
      <c r="B171" s="12"/>
      <c r="C171" s="13">
        <v>11</v>
      </c>
      <c r="D171" s="13" t="s">
        <v>86</v>
      </c>
      <c r="E171" s="73">
        <v>0</v>
      </c>
      <c r="F171" s="73">
        <v>0</v>
      </c>
      <c r="G171" s="73">
        <v>0</v>
      </c>
      <c r="H171" s="166">
        <v>0</v>
      </c>
      <c r="I171" s="166">
        <v>0</v>
      </c>
    </row>
    <row r="172" spans="1:9" x14ac:dyDescent="0.25">
      <c r="A172" s="85"/>
      <c r="B172" s="12"/>
      <c r="C172" s="13">
        <v>51</v>
      </c>
      <c r="D172" s="13" t="s">
        <v>64</v>
      </c>
      <c r="E172" s="73">
        <v>0</v>
      </c>
      <c r="F172" s="73">
        <v>0</v>
      </c>
      <c r="G172" s="73">
        <v>0</v>
      </c>
      <c r="H172" s="166">
        <v>0</v>
      </c>
      <c r="I172" s="166">
        <v>0</v>
      </c>
    </row>
    <row r="173" spans="1:9" x14ac:dyDescent="0.25">
      <c r="A173" s="85"/>
      <c r="B173" s="12"/>
      <c r="C173" s="13">
        <v>43</v>
      </c>
      <c r="D173" s="13" t="s">
        <v>161</v>
      </c>
      <c r="E173" s="73">
        <v>68.010000000000005</v>
      </c>
      <c r="F173" s="73">
        <v>0</v>
      </c>
      <c r="G173" s="73">
        <v>0</v>
      </c>
      <c r="H173" s="166">
        <v>0</v>
      </c>
      <c r="I173" s="166">
        <f t="shared" si="8"/>
        <v>0</v>
      </c>
    </row>
    <row r="174" spans="1:9" x14ac:dyDescent="0.25">
      <c r="A174" s="85"/>
      <c r="B174" s="12"/>
      <c r="C174" s="13">
        <v>44</v>
      </c>
      <c r="D174" s="13" t="s">
        <v>128</v>
      </c>
      <c r="E174" s="73">
        <v>0</v>
      </c>
      <c r="F174" s="73">
        <v>0</v>
      </c>
      <c r="G174" s="73">
        <v>0</v>
      </c>
      <c r="H174" s="166">
        <v>0</v>
      </c>
      <c r="I174" s="166">
        <v>0</v>
      </c>
    </row>
    <row r="175" spans="1:9" x14ac:dyDescent="0.25">
      <c r="A175" s="85"/>
      <c r="B175" s="12"/>
      <c r="C175" s="13">
        <v>52</v>
      </c>
      <c r="D175" s="13" t="s">
        <v>162</v>
      </c>
      <c r="E175" s="73">
        <v>28428.560000000001</v>
      </c>
      <c r="F175" s="73">
        <v>36214.44</v>
      </c>
      <c r="G175" s="73">
        <v>36958.44</v>
      </c>
      <c r="H175" s="166">
        <f t="shared" si="7"/>
        <v>102.05442911722507</v>
      </c>
      <c r="I175" s="166">
        <f t="shared" si="8"/>
        <v>130.00461507723219</v>
      </c>
    </row>
    <row r="176" spans="1:9" x14ac:dyDescent="0.25">
      <c r="A176" s="96"/>
      <c r="B176" s="104"/>
      <c r="C176" s="105">
        <v>61</v>
      </c>
      <c r="D176" s="86" t="s">
        <v>188</v>
      </c>
      <c r="E176" s="73">
        <v>2521.41</v>
      </c>
      <c r="F176" s="73">
        <v>0</v>
      </c>
      <c r="G176" s="73">
        <v>5839.44</v>
      </c>
      <c r="H176" s="166">
        <v>0</v>
      </c>
      <c r="I176" s="166">
        <f t="shared" si="8"/>
        <v>231.59422703963259</v>
      </c>
    </row>
    <row r="177" spans="1:9" s="95" customFormat="1" x14ac:dyDescent="0.25">
      <c r="A177" s="96"/>
      <c r="B177" s="104"/>
      <c r="C177" s="105"/>
      <c r="D177" s="110" t="s">
        <v>186</v>
      </c>
      <c r="E177" s="72">
        <f>SUM(E171:E176)</f>
        <v>31017.98</v>
      </c>
      <c r="F177" s="72">
        <f>SUM(F171:F176)</f>
        <v>36214.44</v>
      </c>
      <c r="G177" s="72">
        <f>SUM(G171:G176)</f>
        <v>42797.880000000005</v>
      </c>
      <c r="H177" s="166">
        <f t="shared" si="7"/>
        <v>118.17904681116151</v>
      </c>
      <c r="I177" s="166">
        <f t="shared" si="8"/>
        <v>137.97765038213322</v>
      </c>
    </row>
    <row r="178" spans="1:9" x14ac:dyDescent="0.25">
      <c r="A178" s="218" t="s">
        <v>189</v>
      </c>
      <c r="B178" s="219"/>
      <c r="C178" s="219"/>
      <c r="D178" s="220"/>
      <c r="E178" s="73">
        <f>SUM(E77+E160)</f>
        <v>1507561.2999999998</v>
      </c>
      <c r="F178" s="73">
        <f>SUM(F77+F160)</f>
        <v>1928301.0399999998</v>
      </c>
      <c r="G178" s="73">
        <f>SUM(G77+G160)</f>
        <v>1942925.1399999997</v>
      </c>
      <c r="H178" s="166">
        <f t="shared" si="7"/>
        <v>100.75839299448803</v>
      </c>
      <c r="I178" s="166">
        <f t="shared" si="8"/>
        <v>128.87868241244982</v>
      </c>
    </row>
    <row r="179" spans="1:9" x14ac:dyDescent="0.25">
      <c r="A179" s="218" t="s">
        <v>190</v>
      </c>
      <c r="B179" s="219"/>
      <c r="C179" s="219"/>
      <c r="D179" s="220"/>
      <c r="E179" s="73">
        <f>SUM(E94+E136+E146+E155+E177)</f>
        <v>1507561.2999999998</v>
      </c>
      <c r="F179" s="73">
        <f>SUM(F94+F136+F146+F155+F159+F177)</f>
        <v>1928301.0399999998</v>
      </c>
      <c r="G179" s="73">
        <f>SUM(G94+G136+G146+G155+G159+G177)</f>
        <v>1942925.1400000001</v>
      </c>
      <c r="H179" s="166">
        <f t="shared" si="7"/>
        <v>100.75839299448805</v>
      </c>
      <c r="I179" s="166">
        <f t="shared" si="8"/>
        <v>128.87868241244988</v>
      </c>
    </row>
    <row r="180" spans="1:9" x14ac:dyDescent="0.25">
      <c r="A180" s="206" t="s">
        <v>225</v>
      </c>
      <c r="B180" s="206"/>
      <c r="C180" s="206"/>
      <c r="D180" s="206"/>
      <c r="E180" s="206"/>
      <c r="F180" s="206"/>
      <c r="G180" s="206"/>
      <c r="H180" s="206"/>
    </row>
    <row r="181" spans="1:9" ht="15" customHeight="1" x14ac:dyDescent="0.25">
      <c r="A181" s="206"/>
      <c r="B181" s="206"/>
      <c r="C181" s="206"/>
      <c r="D181" s="206"/>
      <c r="E181" s="206"/>
      <c r="F181" s="206"/>
      <c r="G181" s="206"/>
      <c r="H181" s="206"/>
    </row>
    <row r="182" spans="1:9" x14ac:dyDescent="0.25">
      <c r="A182" s="80"/>
      <c r="B182" s="80"/>
      <c r="C182" s="80"/>
      <c r="D182" s="80"/>
      <c r="E182" s="80"/>
      <c r="F182" s="80"/>
      <c r="G182" s="80"/>
      <c r="H182" s="153"/>
      <c r="I182" s="153"/>
    </row>
  </sheetData>
  <mergeCells count="9">
    <mergeCell ref="A1:E1"/>
    <mergeCell ref="A181:H181"/>
    <mergeCell ref="A179:D179"/>
    <mergeCell ref="A2:E2"/>
    <mergeCell ref="A3:E3"/>
    <mergeCell ref="A4:E4"/>
    <mergeCell ref="A74:D74"/>
    <mergeCell ref="A178:D178"/>
    <mergeCell ref="A180:H18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topLeftCell="A7" workbookViewId="0">
      <selection activeCell="E31" sqref="E31"/>
    </sheetView>
  </sheetViews>
  <sheetFormatPr defaultRowHeight="15" x14ac:dyDescent="0.25"/>
  <cols>
    <col min="1" max="1" width="34.42578125" customWidth="1"/>
    <col min="2" max="6" width="25.28515625" customWidth="1"/>
  </cols>
  <sheetData>
    <row r="1" spans="1:6" ht="42" customHeight="1" x14ac:dyDescent="0.25">
      <c r="A1" s="200" t="s">
        <v>236</v>
      </c>
      <c r="B1" s="200"/>
      <c r="C1" s="200"/>
      <c r="D1" s="200"/>
      <c r="E1" s="200"/>
      <c r="F1" s="200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00" t="s">
        <v>15</v>
      </c>
      <c r="B3" s="200"/>
      <c r="C3" s="200"/>
      <c r="D3" s="200"/>
      <c r="E3" s="200"/>
      <c r="F3" s="200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200" t="s">
        <v>4</v>
      </c>
      <c r="B5" s="200"/>
      <c r="C5" s="200"/>
      <c r="D5" s="200"/>
      <c r="E5" s="200"/>
      <c r="F5" s="200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200" t="s">
        <v>35</v>
      </c>
      <c r="B7" s="200"/>
      <c r="C7" s="200"/>
      <c r="D7" s="200"/>
      <c r="E7" s="200"/>
      <c r="F7" s="200"/>
    </row>
    <row r="8" spans="1:6" ht="18" x14ac:dyDescent="0.25">
      <c r="A8" s="25"/>
      <c r="B8" s="25"/>
      <c r="C8" s="25"/>
      <c r="D8" s="25"/>
      <c r="E8" s="5"/>
      <c r="F8" s="5"/>
    </row>
    <row r="9" spans="1:6" x14ac:dyDescent="0.25">
      <c r="A9" s="21" t="s">
        <v>37</v>
      </c>
      <c r="B9" s="21" t="s">
        <v>208</v>
      </c>
      <c r="C9" s="21" t="s">
        <v>215</v>
      </c>
      <c r="D9" s="21" t="s">
        <v>216</v>
      </c>
      <c r="E9" s="21" t="s">
        <v>214</v>
      </c>
      <c r="F9" s="21" t="s">
        <v>214</v>
      </c>
    </row>
    <row r="10" spans="1:6" x14ac:dyDescent="0.25">
      <c r="A10" s="21"/>
      <c r="B10" s="20">
        <v>1</v>
      </c>
      <c r="C10" s="20">
        <v>2</v>
      </c>
      <c r="D10" s="20">
        <v>3</v>
      </c>
      <c r="E10" s="20" t="s">
        <v>210</v>
      </c>
      <c r="F10" s="20" t="s">
        <v>211</v>
      </c>
    </row>
    <row r="11" spans="1:6" x14ac:dyDescent="0.25">
      <c r="A11" s="40" t="s">
        <v>0</v>
      </c>
      <c r="B11" s="116">
        <f>SUM(B12+B14+B16+B18+B20+B22+B24)</f>
        <v>1502830.6500000001</v>
      </c>
      <c r="C11" s="116">
        <f>SUM(C12+C14+C16+C18+C20+C22+C24)</f>
        <v>1945206.3599999999</v>
      </c>
      <c r="D11" s="116">
        <f>SUM(D12+D14+D16+D18+D20+D22+D24)</f>
        <v>1982465.95</v>
      </c>
      <c r="E11" s="116">
        <f>SUM(D11/C11)*100</f>
        <v>101.91545692869317</v>
      </c>
      <c r="F11" s="116">
        <f>SUM(D11/B11)*100</f>
        <v>131.91545900398026</v>
      </c>
    </row>
    <row r="12" spans="1:6" x14ac:dyDescent="0.25">
      <c r="A12" s="26" t="s">
        <v>194</v>
      </c>
      <c r="B12" s="123">
        <v>2820.47</v>
      </c>
      <c r="C12" s="123">
        <v>8202</v>
      </c>
      <c r="D12" s="72">
        <v>5772.34</v>
      </c>
      <c r="E12" s="116">
        <f t="shared" ref="E12:E25" si="0">SUM(D12/C12)*100</f>
        <v>70.377225067056813</v>
      </c>
      <c r="F12" s="116">
        <f t="shared" ref="F12:F25" si="1">SUM(D12/B12)*100</f>
        <v>204.65879800175148</v>
      </c>
    </row>
    <row r="13" spans="1:6" x14ac:dyDescent="0.25">
      <c r="A13" s="117" t="s">
        <v>41</v>
      </c>
      <c r="B13" s="115">
        <v>2820.47</v>
      </c>
      <c r="C13" s="115">
        <v>8202</v>
      </c>
      <c r="D13" s="73">
        <v>5772.34</v>
      </c>
      <c r="E13" s="116">
        <f t="shared" si="0"/>
        <v>70.377225067056813</v>
      </c>
      <c r="F13" s="116">
        <f t="shared" si="1"/>
        <v>204.65879800175148</v>
      </c>
    </row>
    <row r="14" spans="1:6" x14ac:dyDescent="0.25">
      <c r="A14" s="28" t="s">
        <v>195</v>
      </c>
      <c r="B14" s="115">
        <v>0</v>
      </c>
      <c r="C14" s="115">
        <v>0</v>
      </c>
      <c r="D14" s="73">
        <v>0</v>
      </c>
      <c r="E14" s="116">
        <v>0</v>
      </c>
      <c r="F14" s="116">
        <v>0</v>
      </c>
    </row>
    <row r="15" spans="1:6" x14ac:dyDescent="0.25">
      <c r="A15" s="117" t="s">
        <v>204</v>
      </c>
      <c r="B15" s="115">
        <v>0</v>
      </c>
      <c r="C15" s="115">
        <v>0</v>
      </c>
      <c r="D15" s="73">
        <v>0</v>
      </c>
      <c r="E15" s="116">
        <v>0</v>
      </c>
      <c r="F15" s="116">
        <v>0</v>
      </c>
    </row>
    <row r="16" spans="1:6" ht="25.5" x14ac:dyDescent="0.25">
      <c r="A16" s="11" t="s">
        <v>196</v>
      </c>
      <c r="B16" s="123">
        <v>50750.06</v>
      </c>
      <c r="C16" s="123">
        <v>21091.39</v>
      </c>
      <c r="D16" s="72">
        <v>32835.42</v>
      </c>
      <c r="E16" s="116">
        <f t="shared" si="0"/>
        <v>155.68163122487422</v>
      </c>
      <c r="F16" s="116">
        <f t="shared" si="1"/>
        <v>64.700258482453023</v>
      </c>
    </row>
    <row r="17" spans="1:6" ht="25.5" x14ac:dyDescent="0.25">
      <c r="A17" s="118" t="s">
        <v>39</v>
      </c>
      <c r="B17" s="115">
        <v>50750.06</v>
      </c>
      <c r="C17" s="115">
        <v>21091.39</v>
      </c>
      <c r="D17" s="73">
        <v>32835.42</v>
      </c>
      <c r="E17" s="116">
        <f t="shared" si="0"/>
        <v>155.68163122487422</v>
      </c>
      <c r="F17" s="116">
        <f t="shared" si="1"/>
        <v>64.700258482453023</v>
      </c>
    </row>
    <row r="18" spans="1:6" ht="25.5" x14ac:dyDescent="0.25">
      <c r="A18" s="119" t="s">
        <v>197</v>
      </c>
      <c r="B18" s="123">
        <v>60046.7</v>
      </c>
      <c r="C18" s="123">
        <v>74963.69</v>
      </c>
      <c r="D18" s="72">
        <v>64841.97</v>
      </c>
      <c r="E18" s="116">
        <f t="shared" si="0"/>
        <v>86.497836485904045</v>
      </c>
      <c r="F18" s="116">
        <f t="shared" si="1"/>
        <v>107.98590097374212</v>
      </c>
    </row>
    <row r="19" spans="1:6" x14ac:dyDescent="0.25">
      <c r="A19" s="120" t="s">
        <v>198</v>
      </c>
      <c r="B19" s="115">
        <v>60046.7</v>
      </c>
      <c r="C19" s="115">
        <v>74963.69</v>
      </c>
      <c r="D19" s="73">
        <v>64841.97</v>
      </c>
      <c r="E19" s="116">
        <f t="shared" si="0"/>
        <v>86.497836485904045</v>
      </c>
      <c r="F19" s="116">
        <f t="shared" si="1"/>
        <v>107.98590097374212</v>
      </c>
    </row>
    <row r="20" spans="1:6" x14ac:dyDescent="0.25">
      <c r="A20" s="119" t="s">
        <v>199</v>
      </c>
      <c r="B20" s="123">
        <v>8474.09</v>
      </c>
      <c r="C20" s="123">
        <v>23457</v>
      </c>
      <c r="D20" s="72">
        <v>20889.650000000001</v>
      </c>
      <c r="E20" s="116">
        <f t="shared" si="0"/>
        <v>89.055079507183365</v>
      </c>
      <c r="F20" s="116">
        <f t="shared" si="1"/>
        <v>246.51201485941266</v>
      </c>
    </row>
    <row r="21" spans="1:6" x14ac:dyDescent="0.25">
      <c r="A21" s="120" t="s">
        <v>200</v>
      </c>
      <c r="B21" s="115">
        <v>8474.09</v>
      </c>
      <c r="C21" s="115">
        <v>23457</v>
      </c>
      <c r="D21" s="73">
        <v>20889.650000000001</v>
      </c>
      <c r="E21" s="116">
        <f t="shared" si="0"/>
        <v>89.055079507183365</v>
      </c>
      <c r="F21" s="116">
        <f t="shared" si="1"/>
        <v>246.51201485941266</v>
      </c>
    </row>
    <row r="22" spans="1:6" x14ac:dyDescent="0.25">
      <c r="A22" s="40" t="s">
        <v>201</v>
      </c>
      <c r="B22" s="123">
        <v>1367652.12</v>
      </c>
      <c r="C22" s="123">
        <v>1810261.13</v>
      </c>
      <c r="D22" s="72">
        <v>1847500.48</v>
      </c>
      <c r="E22" s="116">
        <f t="shared" si="0"/>
        <v>102.05712586890712</v>
      </c>
      <c r="F22" s="116">
        <f t="shared" si="1"/>
        <v>135.08555669843875</v>
      </c>
    </row>
    <row r="23" spans="1:6" x14ac:dyDescent="0.25">
      <c r="A23" s="117" t="s">
        <v>38</v>
      </c>
      <c r="B23" s="115">
        <v>1367652.12</v>
      </c>
      <c r="C23" s="115">
        <v>1810261.13</v>
      </c>
      <c r="D23" s="73">
        <v>1847500.48</v>
      </c>
      <c r="E23" s="116">
        <f t="shared" si="0"/>
        <v>102.05712586890712</v>
      </c>
      <c r="F23" s="116">
        <f t="shared" si="1"/>
        <v>135.08555669843875</v>
      </c>
    </row>
    <row r="24" spans="1:6" x14ac:dyDescent="0.25">
      <c r="A24" s="121" t="s">
        <v>202</v>
      </c>
      <c r="B24" s="125">
        <v>13087.21</v>
      </c>
      <c r="C24" s="125">
        <v>7231.15</v>
      </c>
      <c r="D24" s="164">
        <v>10626.09</v>
      </c>
      <c r="E24" s="116">
        <f t="shared" si="0"/>
        <v>146.94882556716428</v>
      </c>
      <c r="F24" s="116">
        <f t="shared" si="1"/>
        <v>81.194463907891759</v>
      </c>
    </row>
    <row r="25" spans="1:6" x14ac:dyDescent="0.25">
      <c r="A25" s="122" t="s">
        <v>203</v>
      </c>
      <c r="B25" s="124">
        <v>13087.21</v>
      </c>
      <c r="C25" s="124">
        <v>7231.15</v>
      </c>
      <c r="D25" s="165">
        <v>10626.09</v>
      </c>
      <c r="E25" s="116">
        <f t="shared" si="0"/>
        <v>146.94882556716428</v>
      </c>
      <c r="F25" s="116">
        <f t="shared" si="1"/>
        <v>81.194463907891759</v>
      </c>
    </row>
    <row r="26" spans="1:6" x14ac:dyDescent="0.25">
      <c r="A26" s="191" t="s">
        <v>241</v>
      </c>
      <c r="B26" s="124"/>
      <c r="C26" s="124"/>
      <c r="D26" s="124"/>
      <c r="E26" s="189"/>
      <c r="F26" s="189"/>
    </row>
    <row r="27" spans="1:6" x14ac:dyDescent="0.25">
      <c r="A27" s="13" t="s">
        <v>242</v>
      </c>
      <c r="B27" s="124"/>
      <c r="C27" s="124"/>
      <c r="D27" s="124">
        <v>-379.34</v>
      </c>
      <c r="E27" s="189"/>
      <c r="F27" s="189"/>
    </row>
    <row r="28" spans="1:6" ht="25.5" x14ac:dyDescent="0.25">
      <c r="A28" s="192" t="s">
        <v>243</v>
      </c>
      <c r="B28" s="124"/>
      <c r="C28" s="124"/>
      <c r="D28" s="124">
        <v>703.38</v>
      </c>
      <c r="E28" s="189"/>
      <c r="F28" s="189"/>
    </row>
    <row r="29" spans="1:6" ht="25.5" x14ac:dyDescent="0.25">
      <c r="A29" s="18" t="s">
        <v>244</v>
      </c>
      <c r="B29" s="124"/>
      <c r="C29" s="124"/>
      <c r="D29" s="124">
        <v>2625.98</v>
      </c>
      <c r="E29" s="189"/>
      <c r="F29" s="189"/>
    </row>
    <row r="30" spans="1:6" x14ac:dyDescent="0.25">
      <c r="A30" s="18" t="s">
        <v>245</v>
      </c>
      <c r="B30" s="124"/>
      <c r="C30" s="124"/>
      <c r="D30" s="124">
        <v>-3920.37</v>
      </c>
      <c r="E30" s="189"/>
      <c r="F30" s="189"/>
    </row>
    <row r="31" spans="1:6" x14ac:dyDescent="0.25">
      <c r="A31" s="13" t="s">
        <v>247</v>
      </c>
      <c r="B31" s="124"/>
      <c r="C31" s="124"/>
      <c r="D31" s="124">
        <v>42870.06</v>
      </c>
      <c r="E31" s="189"/>
      <c r="F31" s="189"/>
    </row>
    <row r="32" spans="1:6" x14ac:dyDescent="0.25">
      <c r="A32" s="190" t="s">
        <v>246</v>
      </c>
      <c r="B32" s="124"/>
      <c r="C32" s="124"/>
      <c r="D32" s="124">
        <v>-2358.9</v>
      </c>
      <c r="E32" s="189"/>
      <c r="F32" s="189"/>
    </row>
    <row r="33" spans="1:6" x14ac:dyDescent="0.25">
      <c r="A33" s="191"/>
      <c r="B33" s="124"/>
      <c r="C33" s="124"/>
      <c r="D33" s="124"/>
      <c r="E33" s="189"/>
      <c r="F33" s="189"/>
    </row>
    <row r="34" spans="1:6" ht="15.75" customHeight="1" x14ac:dyDescent="0.25">
      <c r="A34" s="200" t="s">
        <v>36</v>
      </c>
      <c r="B34" s="200"/>
      <c r="C34" s="200"/>
      <c r="D34" s="200"/>
      <c r="E34" s="200"/>
      <c r="F34" s="200"/>
    </row>
    <row r="35" spans="1:6" ht="18" x14ac:dyDescent="0.25">
      <c r="A35" s="25"/>
      <c r="B35" s="25"/>
      <c r="C35" s="25"/>
      <c r="D35" s="25"/>
      <c r="E35" s="5"/>
      <c r="F35" s="5"/>
    </row>
    <row r="36" spans="1:6" x14ac:dyDescent="0.25">
      <c r="A36" s="21" t="s">
        <v>37</v>
      </c>
      <c r="B36" s="21" t="s">
        <v>208</v>
      </c>
      <c r="C36" s="21" t="s">
        <v>215</v>
      </c>
      <c r="D36" s="21" t="s">
        <v>216</v>
      </c>
      <c r="E36" s="21" t="s">
        <v>214</v>
      </c>
      <c r="F36" s="21" t="s">
        <v>214</v>
      </c>
    </row>
    <row r="37" spans="1:6" x14ac:dyDescent="0.25">
      <c r="A37" s="21"/>
      <c r="B37" s="20">
        <v>1</v>
      </c>
      <c r="C37" s="20">
        <v>2</v>
      </c>
      <c r="D37" s="20">
        <v>3</v>
      </c>
      <c r="E37" s="20" t="s">
        <v>210</v>
      </c>
      <c r="F37" s="20" t="s">
        <v>211</v>
      </c>
    </row>
    <row r="38" spans="1:6" x14ac:dyDescent="0.25">
      <c r="A38" s="40" t="s">
        <v>1</v>
      </c>
      <c r="B38" s="116">
        <f>SUM(B39+B41+B43+B45+B47+B49+B51)</f>
        <v>1507561.3</v>
      </c>
      <c r="C38" s="116">
        <f>SUM(C39+C41+C43+C45+C47+C49+C51)</f>
        <v>1928301.04</v>
      </c>
      <c r="D38" s="116">
        <f>SUM(D39+D41+D43+D45+D47+D49+D51)</f>
        <v>1942925.14</v>
      </c>
      <c r="E38" s="116">
        <f>SUM(D38/C38)*100</f>
        <v>100.75839299448803</v>
      </c>
      <c r="F38" s="116">
        <f>SUM(D38/B38)*100</f>
        <v>128.87868241244982</v>
      </c>
    </row>
    <row r="39" spans="1:6" ht="15.75" customHeight="1" x14ac:dyDescent="0.25">
      <c r="A39" s="26" t="s">
        <v>194</v>
      </c>
      <c r="B39" s="115">
        <v>3009.78</v>
      </c>
      <c r="C39" s="115">
        <v>8202</v>
      </c>
      <c r="D39" s="73">
        <v>6151.68</v>
      </c>
      <c r="E39" s="116">
        <f t="shared" ref="E39:E52" si="2">SUM(D39/C39)*100</f>
        <v>75.002194586686173</v>
      </c>
      <c r="F39" s="116">
        <f t="shared" ref="F39:F52" si="3">SUM(D39/B39)*100</f>
        <v>204.38968961186532</v>
      </c>
    </row>
    <row r="40" spans="1:6" x14ac:dyDescent="0.25">
      <c r="A40" s="117" t="s">
        <v>41</v>
      </c>
      <c r="B40" s="115">
        <v>3009.78</v>
      </c>
      <c r="C40" s="115">
        <v>8202</v>
      </c>
      <c r="D40" s="73">
        <v>6151.68</v>
      </c>
      <c r="E40" s="116">
        <f t="shared" si="2"/>
        <v>75.002194586686173</v>
      </c>
      <c r="F40" s="116">
        <f t="shared" si="3"/>
        <v>204.38968961186532</v>
      </c>
    </row>
    <row r="41" spans="1:6" x14ac:dyDescent="0.25">
      <c r="A41" s="28" t="s">
        <v>195</v>
      </c>
      <c r="B41" s="115">
        <v>0</v>
      </c>
      <c r="C41" s="115">
        <v>0</v>
      </c>
      <c r="D41" s="73">
        <v>0</v>
      </c>
      <c r="E41" s="116">
        <v>0</v>
      </c>
      <c r="F41" s="116">
        <v>0</v>
      </c>
    </row>
    <row r="42" spans="1:6" x14ac:dyDescent="0.25">
      <c r="A42" s="117" t="s">
        <v>204</v>
      </c>
      <c r="B42" s="115">
        <v>0</v>
      </c>
      <c r="C42" s="115">
        <v>0</v>
      </c>
      <c r="D42" s="73">
        <v>0</v>
      </c>
      <c r="E42" s="116">
        <v>0</v>
      </c>
      <c r="F42" s="116">
        <v>0</v>
      </c>
    </row>
    <row r="43" spans="1:6" x14ac:dyDescent="0.25">
      <c r="A43" s="11" t="s">
        <v>196</v>
      </c>
      <c r="B43" s="123">
        <v>44248.06</v>
      </c>
      <c r="C43" s="123">
        <v>21080.99</v>
      </c>
      <c r="D43" s="72">
        <v>32132.04</v>
      </c>
      <c r="E43" s="116">
        <f t="shared" si="2"/>
        <v>152.4218739252758</v>
      </c>
      <c r="F43" s="116">
        <f t="shared" si="3"/>
        <v>72.617963363817537</v>
      </c>
    </row>
    <row r="44" spans="1:6" x14ac:dyDescent="0.25">
      <c r="A44" s="118" t="s">
        <v>39</v>
      </c>
      <c r="B44" s="115">
        <v>44248.06</v>
      </c>
      <c r="C44" s="115">
        <v>21080.99</v>
      </c>
      <c r="D44" s="73">
        <v>32132.04</v>
      </c>
      <c r="E44" s="116">
        <f t="shared" si="2"/>
        <v>152.4218739252758</v>
      </c>
      <c r="F44" s="116">
        <f t="shared" si="3"/>
        <v>72.617963363817537</v>
      </c>
    </row>
    <row r="45" spans="1:6" x14ac:dyDescent="0.25">
      <c r="A45" s="119" t="s">
        <v>197</v>
      </c>
      <c r="B45" s="123">
        <v>74790.02</v>
      </c>
      <c r="C45" s="123">
        <v>74963.69</v>
      </c>
      <c r="D45" s="72">
        <v>62215.99</v>
      </c>
      <c r="E45" s="116">
        <f t="shared" si="2"/>
        <v>82.994833898918259</v>
      </c>
      <c r="F45" s="116">
        <f t="shared" si="3"/>
        <v>83.187556307646389</v>
      </c>
    </row>
    <row r="46" spans="1:6" x14ac:dyDescent="0.25">
      <c r="A46" s="120" t="s">
        <v>198</v>
      </c>
      <c r="B46" s="115">
        <v>74790.02</v>
      </c>
      <c r="C46" s="115">
        <v>74963.69</v>
      </c>
      <c r="D46" s="73">
        <v>62215.99</v>
      </c>
      <c r="E46" s="116">
        <f t="shared" si="2"/>
        <v>82.994833898918259</v>
      </c>
      <c r="F46" s="116">
        <f t="shared" si="3"/>
        <v>83.187556307646389</v>
      </c>
    </row>
    <row r="47" spans="1:6" x14ac:dyDescent="0.25">
      <c r="A47" s="119" t="s">
        <v>199</v>
      </c>
      <c r="B47" s="123">
        <v>13070.99</v>
      </c>
      <c r="C47" s="123">
        <v>23457</v>
      </c>
      <c r="D47" s="72">
        <v>24810.02</v>
      </c>
      <c r="E47" s="116">
        <f t="shared" si="2"/>
        <v>105.76808628554377</v>
      </c>
      <c r="F47" s="116">
        <f t="shared" si="3"/>
        <v>189.80980017580919</v>
      </c>
    </row>
    <row r="48" spans="1:6" x14ac:dyDescent="0.25">
      <c r="A48" s="120" t="s">
        <v>200</v>
      </c>
      <c r="B48" s="115">
        <v>13070.99</v>
      </c>
      <c r="C48" s="115">
        <v>23457</v>
      </c>
      <c r="D48" s="73">
        <v>24810.02</v>
      </c>
      <c r="E48" s="116">
        <f t="shared" si="2"/>
        <v>105.76808628554377</v>
      </c>
      <c r="F48" s="116">
        <f t="shared" si="3"/>
        <v>189.80980017580919</v>
      </c>
    </row>
    <row r="49" spans="1:8" x14ac:dyDescent="0.25">
      <c r="A49" s="40" t="s">
        <v>201</v>
      </c>
      <c r="B49" s="123">
        <v>1362165.98</v>
      </c>
      <c r="C49" s="123">
        <v>1793355.81</v>
      </c>
      <c r="D49" s="72">
        <v>1804630.42</v>
      </c>
      <c r="E49" s="116">
        <f t="shared" si="2"/>
        <v>100.62868784527484</v>
      </c>
      <c r="F49" s="116">
        <f t="shared" si="3"/>
        <v>132.48241745106569</v>
      </c>
    </row>
    <row r="50" spans="1:8" x14ac:dyDescent="0.25">
      <c r="A50" s="117" t="s">
        <v>38</v>
      </c>
      <c r="B50" s="115">
        <v>1362165.98</v>
      </c>
      <c r="C50" s="115">
        <v>1793355.81</v>
      </c>
      <c r="D50" s="73">
        <v>1804630.42</v>
      </c>
      <c r="E50" s="116">
        <f t="shared" si="2"/>
        <v>100.62868784527484</v>
      </c>
      <c r="F50" s="116">
        <f t="shared" si="3"/>
        <v>132.48241745106569</v>
      </c>
    </row>
    <row r="51" spans="1:8" x14ac:dyDescent="0.25">
      <c r="A51" s="121" t="s">
        <v>202</v>
      </c>
      <c r="B51" s="125">
        <v>10276.469999999999</v>
      </c>
      <c r="C51" s="125">
        <v>7241.55</v>
      </c>
      <c r="D51" s="164">
        <v>12984.99</v>
      </c>
      <c r="E51" s="116">
        <f t="shared" si="2"/>
        <v>179.31230192431178</v>
      </c>
      <c r="F51" s="116">
        <f t="shared" si="3"/>
        <v>126.3565212568129</v>
      </c>
    </row>
    <row r="52" spans="1:8" x14ac:dyDescent="0.25">
      <c r="A52" s="122" t="s">
        <v>203</v>
      </c>
      <c r="B52" s="124">
        <v>10276.469999999999</v>
      </c>
      <c r="C52" s="124">
        <v>7241.55</v>
      </c>
      <c r="D52" s="165">
        <v>12984.99</v>
      </c>
      <c r="E52" s="116">
        <f t="shared" si="2"/>
        <v>179.31230192431178</v>
      </c>
      <c r="F52" s="116">
        <f t="shared" si="3"/>
        <v>126.3565212568129</v>
      </c>
    </row>
    <row r="54" spans="1:8" ht="15" customHeight="1" x14ac:dyDescent="0.25">
      <c r="A54" s="206" t="s">
        <v>225</v>
      </c>
      <c r="B54" s="206"/>
      <c r="C54" s="206"/>
      <c r="D54" s="206"/>
      <c r="E54" s="206"/>
      <c r="F54" s="206"/>
      <c r="G54" s="206"/>
      <c r="H54" s="206"/>
    </row>
  </sheetData>
  <mergeCells count="6">
    <mergeCell ref="A54:H54"/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8"/>
  <sheetViews>
    <sheetView workbookViewId="0">
      <selection activeCell="A18" sqref="A18:H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00" t="s">
        <v>236</v>
      </c>
      <c r="B1" s="200"/>
      <c r="C1" s="200"/>
      <c r="D1" s="200"/>
      <c r="E1" s="200"/>
      <c r="F1" s="200"/>
    </row>
    <row r="2" spans="1:6" ht="18" customHeight="1" x14ac:dyDescent="0.25">
      <c r="A2" s="4"/>
      <c r="B2" s="4"/>
      <c r="C2" s="25"/>
      <c r="D2" s="25"/>
      <c r="E2" s="4"/>
      <c r="F2" s="4"/>
    </row>
    <row r="3" spans="1:6" ht="15.75" x14ac:dyDescent="0.25">
      <c r="A3" s="200" t="s">
        <v>15</v>
      </c>
      <c r="B3" s="200"/>
      <c r="C3" s="200"/>
      <c r="D3" s="200"/>
      <c r="E3" s="209"/>
      <c r="F3" s="209"/>
    </row>
    <row r="4" spans="1:6" ht="18" x14ac:dyDescent="0.25">
      <c r="A4" s="4"/>
      <c r="B4" s="4"/>
      <c r="C4" s="25"/>
      <c r="D4" s="25"/>
      <c r="E4" s="5"/>
      <c r="F4" s="5"/>
    </row>
    <row r="5" spans="1:6" ht="18" customHeight="1" x14ac:dyDescent="0.25">
      <c r="A5" s="200" t="s">
        <v>4</v>
      </c>
      <c r="B5" s="201"/>
      <c r="C5" s="201"/>
      <c r="D5" s="201"/>
      <c r="E5" s="201"/>
      <c r="F5" s="201"/>
    </row>
    <row r="6" spans="1:6" ht="18" x14ac:dyDescent="0.25">
      <c r="A6" s="4"/>
      <c r="B6" s="4"/>
      <c r="C6" s="25"/>
      <c r="D6" s="25"/>
      <c r="E6" s="5"/>
      <c r="F6" s="5"/>
    </row>
    <row r="7" spans="1:6" ht="15.75" x14ac:dyDescent="0.25">
      <c r="A7" s="200" t="s">
        <v>10</v>
      </c>
      <c r="B7" s="223"/>
      <c r="C7" s="223"/>
      <c r="D7" s="223"/>
      <c r="E7" s="223"/>
      <c r="F7" s="223"/>
    </row>
    <row r="8" spans="1:6" ht="18" x14ac:dyDescent="0.25">
      <c r="A8" s="4"/>
      <c r="B8" s="4"/>
      <c r="C8" s="25"/>
      <c r="D8" s="25"/>
      <c r="E8" s="5"/>
      <c r="F8" s="5"/>
    </row>
    <row r="9" spans="1:6" x14ac:dyDescent="0.25">
      <c r="A9" s="21" t="s">
        <v>37</v>
      </c>
      <c r="B9" s="21" t="s">
        <v>212</v>
      </c>
      <c r="C9" s="21" t="s">
        <v>232</v>
      </c>
      <c r="D9" s="21" t="s">
        <v>233</v>
      </c>
      <c r="E9" s="21" t="s">
        <v>209</v>
      </c>
      <c r="F9" s="21" t="s">
        <v>209</v>
      </c>
    </row>
    <row r="10" spans="1:6" x14ac:dyDescent="0.25">
      <c r="A10" s="21"/>
      <c r="B10" s="21">
        <v>1</v>
      </c>
      <c r="C10" s="21">
        <v>2</v>
      </c>
      <c r="D10" s="21">
        <v>3</v>
      </c>
      <c r="E10" s="21" t="s">
        <v>210</v>
      </c>
      <c r="F10" s="21" t="s">
        <v>211</v>
      </c>
    </row>
    <row r="11" spans="1:6" ht="15.75" customHeight="1" x14ac:dyDescent="0.25">
      <c r="A11" s="11" t="s">
        <v>11</v>
      </c>
      <c r="B11" s="115">
        <v>1507561.3</v>
      </c>
      <c r="C11" s="115">
        <v>1928301.04</v>
      </c>
      <c r="D11" s="115">
        <f>SUM(D13:D14)</f>
        <v>1942925.14</v>
      </c>
      <c r="E11" s="188">
        <f>SUM(D11/C11)*100</f>
        <v>100.75839299448803</v>
      </c>
      <c r="F11" s="188">
        <f>SUM(D11/B11)*100</f>
        <v>128.87868241244982</v>
      </c>
    </row>
    <row r="12" spans="1:6" ht="15.75" customHeight="1" x14ac:dyDescent="0.25">
      <c r="A12" s="11" t="s">
        <v>205</v>
      </c>
      <c r="B12" s="73">
        <v>1507561.3</v>
      </c>
      <c r="C12" s="73">
        <v>1928301.04</v>
      </c>
      <c r="D12" s="73">
        <f>SUM(D13+D14)</f>
        <v>1942925.14</v>
      </c>
      <c r="E12" s="188">
        <f t="shared" ref="E12:E14" si="0">SUM(D12/C12)*100</f>
        <v>100.75839299448803</v>
      </c>
      <c r="F12" s="188">
        <f t="shared" ref="F12:F14" si="1">SUM(D12/B12)*100</f>
        <v>128.87868241244982</v>
      </c>
    </row>
    <row r="13" spans="1:6" x14ac:dyDescent="0.25">
      <c r="A13" s="18" t="s">
        <v>206</v>
      </c>
      <c r="B13" s="73">
        <f>SUM(B11-B14)</f>
        <v>1428225.73</v>
      </c>
      <c r="C13" s="73">
        <v>1899737.04</v>
      </c>
      <c r="D13" s="73">
        <v>1915058.44</v>
      </c>
      <c r="E13" s="188">
        <f t="shared" si="0"/>
        <v>100.80650109343554</v>
      </c>
      <c r="F13" s="188">
        <f t="shared" si="1"/>
        <v>134.08653826730875</v>
      </c>
    </row>
    <row r="14" spans="1:6" x14ac:dyDescent="0.25">
      <c r="A14" s="17" t="s">
        <v>234</v>
      </c>
      <c r="B14" s="115">
        <v>79335.570000000007</v>
      </c>
      <c r="C14" s="115">
        <v>28564</v>
      </c>
      <c r="D14" s="115">
        <v>27866.7</v>
      </c>
      <c r="E14" s="188">
        <f t="shared" si="0"/>
        <v>97.558815291975918</v>
      </c>
      <c r="F14" s="188">
        <f t="shared" si="1"/>
        <v>35.125102145229434</v>
      </c>
    </row>
    <row r="15" spans="1:6" x14ac:dyDescent="0.25">
      <c r="A15" s="11"/>
      <c r="B15" s="9"/>
      <c r="C15" s="9"/>
      <c r="D15" s="9"/>
      <c r="E15" s="9"/>
      <c r="F15" s="10"/>
    </row>
    <row r="16" spans="1:6" x14ac:dyDescent="0.25">
      <c r="A16" s="19"/>
      <c r="B16" s="9"/>
      <c r="C16" s="9"/>
      <c r="D16" s="9"/>
      <c r="E16" s="9"/>
      <c r="F16" s="10"/>
    </row>
    <row r="18" spans="1:8" ht="15" customHeight="1" x14ac:dyDescent="0.25">
      <c r="A18" s="206" t="s">
        <v>225</v>
      </c>
      <c r="B18" s="206"/>
      <c r="C18" s="206"/>
      <c r="D18" s="206"/>
      <c r="E18" s="206"/>
      <c r="F18" s="206"/>
      <c r="G18" s="206"/>
      <c r="H18" s="206"/>
    </row>
  </sheetData>
  <mergeCells count="5">
    <mergeCell ref="A1:F1"/>
    <mergeCell ref="A3:F3"/>
    <mergeCell ref="A5:F5"/>
    <mergeCell ref="A7:F7"/>
    <mergeCell ref="A18:H18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workbookViewId="0">
      <selection activeCell="C16" sqref="C16:J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200" t="s">
        <v>237</v>
      </c>
      <c r="B1" s="200"/>
      <c r="C1" s="200"/>
      <c r="D1" s="200"/>
      <c r="E1" s="200"/>
      <c r="F1" s="200"/>
      <c r="G1" s="200"/>
      <c r="H1" s="20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200" t="s">
        <v>15</v>
      </c>
      <c r="B3" s="200"/>
      <c r="C3" s="200"/>
      <c r="D3" s="200"/>
      <c r="E3" s="200"/>
      <c r="F3" s="200"/>
      <c r="G3" s="200"/>
      <c r="H3" s="20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200" t="s">
        <v>44</v>
      </c>
      <c r="B5" s="200"/>
      <c r="C5" s="200"/>
      <c r="D5" s="200"/>
      <c r="E5" s="200"/>
      <c r="F5" s="200"/>
      <c r="G5" s="200"/>
      <c r="H5" s="200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21" t="s">
        <v>5</v>
      </c>
      <c r="B7" s="20" t="s">
        <v>6</v>
      </c>
      <c r="C7" s="20" t="s">
        <v>25</v>
      </c>
      <c r="D7" s="20" t="s">
        <v>208</v>
      </c>
      <c r="E7" s="21" t="s">
        <v>235</v>
      </c>
      <c r="F7" s="21" t="s">
        <v>216</v>
      </c>
      <c r="G7" s="21" t="s">
        <v>209</v>
      </c>
      <c r="H7" s="21" t="s">
        <v>209</v>
      </c>
    </row>
    <row r="8" spans="1:10" x14ac:dyDescent="0.25">
      <c r="A8" s="38"/>
      <c r="B8" s="39"/>
      <c r="C8" s="37" t="s">
        <v>46</v>
      </c>
      <c r="D8" s="39"/>
      <c r="E8" s="38"/>
      <c r="F8" s="38"/>
      <c r="G8" s="38"/>
      <c r="H8" s="38"/>
    </row>
    <row r="9" spans="1:10" ht="25.5" x14ac:dyDescent="0.25">
      <c r="A9" s="11">
        <v>8</v>
      </c>
      <c r="B9" s="11"/>
      <c r="C9" s="11" t="s">
        <v>12</v>
      </c>
      <c r="D9" s="8"/>
      <c r="E9" s="9"/>
      <c r="F9" s="9"/>
      <c r="G9" s="9"/>
      <c r="H9" s="9"/>
    </row>
    <row r="10" spans="1:10" x14ac:dyDescent="0.25">
      <c r="A10" s="11"/>
      <c r="B10" s="16">
        <v>84</v>
      </c>
      <c r="C10" s="16" t="s">
        <v>19</v>
      </c>
      <c r="D10" s="8"/>
      <c r="E10" s="9"/>
      <c r="F10" s="9"/>
      <c r="G10" s="9"/>
      <c r="H10" s="9"/>
    </row>
    <row r="11" spans="1:10" x14ac:dyDescent="0.25">
      <c r="A11" s="11"/>
      <c r="B11" s="16"/>
      <c r="C11" s="41"/>
      <c r="D11" s="8"/>
      <c r="E11" s="9"/>
      <c r="F11" s="9"/>
      <c r="G11" s="9"/>
      <c r="H11" s="9"/>
    </row>
    <row r="12" spans="1:10" x14ac:dyDescent="0.25">
      <c r="A12" s="11"/>
      <c r="B12" s="16"/>
      <c r="C12" s="37" t="s">
        <v>49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5"/>
      <c r="C13" s="26" t="s">
        <v>13</v>
      </c>
      <c r="D13" s="8"/>
      <c r="E13" s="9"/>
      <c r="F13" s="9"/>
      <c r="G13" s="9"/>
      <c r="H13" s="9"/>
    </row>
    <row r="14" spans="1:10" ht="25.5" x14ac:dyDescent="0.25">
      <c r="A14" s="16"/>
      <c r="B14" s="16">
        <v>54</v>
      </c>
      <c r="C14" s="27" t="s">
        <v>20</v>
      </c>
      <c r="D14" s="8"/>
      <c r="E14" s="9"/>
      <c r="F14" s="9"/>
      <c r="G14" s="9"/>
      <c r="H14" s="10"/>
    </row>
    <row r="16" spans="1:10" ht="15" customHeight="1" x14ac:dyDescent="0.25">
      <c r="C16" s="206" t="s">
        <v>225</v>
      </c>
      <c r="D16" s="206"/>
      <c r="E16" s="206"/>
      <c r="F16" s="206"/>
      <c r="G16" s="206"/>
      <c r="H16" s="206"/>
      <c r="I16" s="206"/>
      <c r="J16" s="206"/>
    </row>
  </sheetData>
  <mergeCells count="4">
    <mergeCell ref="A1:H1"/>
    <mergeCell ref="A3:H3"/>
    <mergeCell ref="A5:H5"/>
    <mergeCell ref="C16:J16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8"/>
  <sheetViews>
    <sheetView workbookViewId="0">
      <selection sqref="A1:G1"/>
    </sheetView>
  </sheetViews>
  <sheetFormatPr defaultRowHeight="15" x14ac:dyDescent="0.25"/>
  <cols>
    <col min="1" max="6" width="25.28515625" customWidth="1"/>
  </cols>
  <sheetData>
    <row r="1" spans="1:7" ht="42" customHeight="1" x14ac:dyDescent="0.25">
      <c r="A1" s="217" t="s">
        <v>231</v>
      </c>
      <c r="B1" s="217"/>
      <c r="C1" s="217"/>
      <c r="D1" s="217"/>
      <c r="E1" s="217"/>
      <c r="F1" s="217"/>
      <c r="G1" s="217"/>
    </row>
    <row r="2" spans="1:7" ht="18" customHeight="1" x14ac:dyDescent="0.25">
      <c r="A2" s="25"/>
      <c r="B2" s="25"/>
      <c r="C2" s="25"/>
      <c r="D2" s="25"/>
      <c r="E2" s="25"/>
      <c r="F2" s="25"/>
    </row>
    <row r="3" spans="1:7" ht="15.75" customHeight="1" x14ac:dyDescent="0.25">
      <c r="A3" s="200" t="s">
        <v>15</v>
      </c>
      <c r="B3" s="200"/>
      <c r="C3" s="200"/>
      <c r="D3" s="200"/>
      <c r="E3" s="200"/>
      <c r="F3" s="200"/>
    </row>
    <row r="4" spans="1:7" ht="18" x14ac:dyDescent="0.25">
      <c r="A4" s="25"/>
      <c r="B4" s="25"/>
      <c r="C4" s="25"/>
      <c r="D4" s="25"/>
      <c r="E4" s="5"/>
      <c r="F4" s="5"/>
    </row>
    <row r="5" spans="1:7" ht="18" customHeight="1" x14ac:dyDescent="0.25">
      <c r="A5" s="200" t="s">
        <v>45</v>
      </c>
      <c r="B5" s="200"/>
      <c r="C5" s="200"/>
      <c r="D5" s="200"/>
      <c r="E5" s="200"/>
      <c r="F5" s="200"/>
    </row>
    <row r="6" spans="1:7" ht="18" x14ac:dyDescent="0.25">
      <c r="A6" s="25"/>
      <c r="B6" s="25"/>
      <c r="C6" s="25"/>
      <c r="D6" s="25"/>
      <c r="E6" s="5"/>
      <c r="F6" s="5"/>
    </row>
    <row r="7" spans="1:7" x14ac:dyDescent="0.25">
      <c r="A7" s="20" t="s">
        <v>37</v>
      </c>
      <c r="B7" s="20" t="s">
        <v>208</v>
      </c>
      <c r="C7" s="21" t="s">
        <v>235</v>
      </c>
      <c r="D7" s="21" t="s">
        <v>216</v>
      </c>
      <c r="E7" s="21" t="s">
        <v>209</v>
      </c>
      <c r="F7" s="21" t="s">
        <v>209</v>
      </c>
    </row>
    <row r="8" spans="1:7" x14ac:dyDescent="0.25">
      <c r="A8" s="11" t="s">
        <v>46</v>
      </c>
      <c r="B8" s="8"/>
      <c r="C8" s="9"/>
      <c r="D8" s="9"/>
      <c r="E8" s="9"/>
      <c r="F8" s="9"/>
    </row>
    <row r="9" spans="1:7" ht="25.5" x14ac:dyDescent="0.25">
      <c r="A9" s="11" t="s">
        <v>47</v>
      </c>
      <c r="B9" s="8"/>
      <c r="C9" s="9"/>
      <c r="D9" s="9"/>
      <c r="E9" s="9"/>
      <c r="F9" s="9"/>
    </row>
    <row r="10" spans="1:7" ht="25.5" x14ac:dyDescent="0.25">
      <c r="A10" s="18" t="s">
        <v>48</v>
      </c>
      <c r="B10" s="8"/>
      <c r="C10" s="9"/>
      <c r="D10" s="9"/>
      <c r="E10" s="9"/>
      <c r="F10" s="9"/>
    </row>
    <row r="11" spans="1:7" x14ac:dyDescent="0.25">
      <c r="A11" s="18"/>
      <c r="B11" s="8"/>
      <c r="C11" s="9"/>
      <c r="D11" s="9"/>
      <c r="E11" s="9"/>
      <c r="F11" s="9"/>
    </row>
    <row r="12" spans="1:7" x14ac:dyDescent="0.25">
      <c r="A12" s="11" t="s">
        <v>49</v>
      </c>
      <c r="B12" s="8"/>
      <c r="C12" s="9"/>
      <c r="D12" s="9"/>
      <c r="E12" s="9"/>
      <c r="F12" s="9"/>
    </row>
    <row r="13" spans="1:7" x14ac:dyDescent="0.25">
      <c r="A13" s="26" t="s">
        <v>40</v>
      </c>
      <c r="B13" s="8"/>
      <c r="C13" s="9"/>
      <c r="D13" s="9"/>
      <c r="E13" s="9"/>
      <c r="F13" s="9"/>
    </row>
    <row r="14" spans="1:7" x14ac:dyDescent="0.25">
      <c r="A14" s="13" t="s">
        <v>41</v>
      </c>
      <c r="B14" s="8"/>
      <c r="C14" s="9"/>
      <c r="D14" s="9"/>
      <c r="E14" s="9"/>
      <c r="F14" s="10"/>
    </row>
    <row r="15" spans="1:7" x14ac:dyDescent="0.25">
      <c r="A15" s="26" t="s">
        <v>42</v>
      </c>
      <c r="B15" s="8"/>
      <c r="C15" s="9"/>
      <c r="D15" s="9"/>
      <c r="E15" s="9"/>
      <c r="F15" s="10"/>
    </row>
    <row r="16" spans="1:7" x14ac:dyDescent="0.25">
      <c r="A16" s="13" t="s">
        <v>43</v>
      </c>
      <c r="B16" s="8"/>
      <c r="C16" s="9"/>
      <c r="D16" s="9"/>
      <c r="E16" s="9"/>
      <c r="F16" s="10"/>
    </row>
    <row r="18" spans="1:8" ht="15" customHeight="1" x14ac:dyDescent="0.25">
      <c r="A18" s="206" t="s">
        <v>225</v>
      </c>
      <c r="B18" s="206"/>
      <c r="C18" s="206"/>
      <c r="D18" s="206"/>
      <c r="E18" s="206"/>
      <c r="F18" s="206"/>
      <c r="G18" s="206"/>
      <c r="H18" s="206"/>
    </row>
  </sheetData>
  <mergeCells count="4">
    <mergeCell ref="A3:F3"/>
    <mergeCell ref="A5:F5"/>
    <mergeCell ref="A1:G1"/>
    <mergeCell ref="A18:H18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84"/>
  <sheetViews>
    <sheetView tabSelected="1" topLeftCell="A415" workbookViewId="0">
      <selection activeCell="G485" sqref="G485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7" width="12.140625" style="95" customWidth="1"/>
    <col min="8" max="8" width="13.7109375" style="95" customWidth="1"/>
    <col min="9" max="9" width="18" style="95" customWidth="1"/>
  </cols>
  <sheetData>
    <row r="1" spans="1:10" ht="56.25" customHeight="1" x14ac:dyDescent="0.25">
      <c r="A1" s="200" t="s">
        <v>236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7.75" customHeight="1" x14ac:dyDescent="0.25">
      <c r="A2" s="217" t="s">
        <v>14</v>
      </c>
      <c r="B2" s="217"/>
      <c r="C2" s="217"/>
      <c r="D2" s="217"/>
      <c r="E2" s="217"/>
      <c r="F2" s="217"/>
      <c r="G2" s="217"/>
      <c r="H2" s="217"/>
      <c r="I2" s="217"/>
    </row>
    <row r="3" spans="1:10" ht="18" x14ac:dyDescent="0.25">
      <c r="A3" s="60"/>
      <c r="B3" s="60"/>
      <c r="C3" s="60"/>
      <c r="D3" s="60"/>
      <c r="E3" s="112"/>
      <c r="F3" s="112"/>
      <c r="G3" s="112"/>
      <c r="H3" s="112"/>
      <c r="I3" s="112"/>
    </row>
    <row r="4" spans="1:10" ht="45" customHeight="1" x14ac:dyDescent="0.25">
      <c r="A4" s="233" t="s">
        <v>16</v>
      </c>
      <c r="B4" s="234"/>
      <c r="C4" s="235"/>
      <c r="D4" s="126" t="s">
        <v>17</v>
      </c>
      <c r="E4" s="127" t="s">
        <v>208</v>
      </c>
      <c r="F4" s="127" t="s">
        <v>215</v>
      </c>
      <c r="G4" s="127" t="s">
        <v>216</v>
      </c>
      <c r="H4" s="143" t="s">
        <v>209</v>
      </c>
      <c r="I4" s="127" t="s">
        <v>209</v>
      </c>
    </row>
    <row r="5" spans="1:10" ht="18.75" customHeight="1" x14ac:dyDescent="0.25">
      <c r="A5" s="144"/>
      <c r="B5" s="145"/>
      <c r="C5" s="146"/>
      <c r="D5" s="147" t="s">
        <v>209</v>
      </c>
      <c r="E5" s="148">
        <v>1</v>
      </c>
      <c r="F5" s="148">
        <v>2</v>
      </c>
      <c r="G5" s="148">
        <v>3</v>
      </c>
      <c r="H5" s="149" t="s">
        <v>210</v>
      </c>
      <c r="I5" s="148" t="s">
        <v>211</v>
      </c>
    </row>
    <row r="6" spans="1:10" x14ac:dyDescent="0.25">
      <c r="A6" s="227" t="s">
        <v>59</v>
      </c>
      <c r="B6" s="228"/>
      <c r="C6" s="229"/>
      <c r="D6" s="61" t="s">
        <v>60</v>
      </c>
      <c r="E6" s="8"/>
      <c r="F6" s="8"/>
      <c r="G6" s="8"/>
      <c r="H6" s="8"/>
      <c r="I6" s="8"/>
    </row>
    <row r="7" spans="1:10" ht="22.5" customHeight="1" x14ac:dyDescent="0.25">
      <c r="A7" s="227" t="s">
        <v>61</v>
      </c>
      <c r="B7" s="228"/>
      <c r="C7" s="229"/>
      <c r="D7" s="61" t="s">
        <v>62</v>
      </c>
      <c r="E7" s="8"/>
      <c r="F7" s="8"/>
      <c r="G7" s="8"/>
      <c r="H7" s="8"/>
      <c r="I7" s="8"/>
    </row>
    <row r="8" spans="1:10" ht="24.75" customHeight="1" x14ac:dyDescent="0.25">
      <c r="A8" s="236" t="s">
        <v>63</v>
      </c>
      <c r="B8" s="237"/>
      <c r="C8" s="238"/>
      <c r="D8" s="62" t="s">
        <v>64</v>
      </c>
      <c r="E8" s="8"/>
      <c r="F8" s="8"/>
      <c r="G8" s="8"/>
      <c r="H8" s="8"/>
      <c r="I8" s="8"/>
    </row>
    <row r="9" spans="1:10" x14ac:dyDescent="0.25">
      <c r="A9" s="227">
        <v>3</v>
      </c>
      <c r="B9" s="228"/>
      <c r="C9" s="229"/>
      <c r="D9" s="61" t="s">
        <v>8</v>
      </c>
      <c r="E9" s="63">
        <f>SUM(E10+E20)</f>
        <v>5472.1900000000005</v>
      </c>
      <c r="F9" s="63">
        <f>SUM(F10+F20)</f>
        <v>23457</v>
      </c>
      <c r="G9" s="63">
        <f>SUM(G10+G20)</f>
        <v>24810.019999999997</v>
      </c>
      <c r="H9" s="68">
        <f>SUM(G9/F9*100)</f>
        <v>105.76808628554375</v>
      </c>
      <c r="I9" s="68">
        <f>SUM(G9/E9)*100</f>
        <v>453.38374581291941</v>
      </c>
    </row>
    <row r="10" spans="1:10" x14ac:dyDescent="0.25">
      <c r="A10" s="230">
        <v>31</v>
      </c>
      <c r="B10" s="231"/>
      <c r="C10" s="232"/>
      <c r="D10" s="61" t="s">
        <v>9</v>
      </c>
      <c r="E10" s="63">
        <f>SUM(E11+E15+E17)</f>
        <v>5312.2400000000007</v>
      </c>
      <c r="F10" s="63">
        <f>SUM(F11+F15+F17)</f>
        <v>23175</v>
      </c>
      <c r="G10" s="63">
        <f>SUM(G11+G15+G17)</f>
        <v>24553.809999999998</v>
      </c>
      <c r="H10" s="68">
        <f t="shared" ref="H10:H26" si="0">SUM(G10/F10*100)</f>
        <v>105.94955771305285</v>
      </c>
      <c r="I10" s="68">
        <f t="shared" ref="I10:I26" si="1">SUM(G10/E10)*100</f>
        <v>462.21198590425121</v>
      </c>
    </row>
    <row r="11" spans="1:10" x14ac:dyDescent="0.25">
      <c r="A11" s="64">
        <v>311</v>
      </c>
      <c r="B11" s="65"/>
      <c r="C11" s="66"/>
      <c r="D11" s="67" t="s">
        <v>65</v>
      </c>
      <c r="E11" s="68">
        <v>4559.8500000000004</v>
      </c>
      <c r="F11" s="68">
        <v>19890</v>
      </c>
      <c r="G11" s="68">
        <f>SUM(G12:G14)</f>
        <v>19299.37</v>
      </c>
      <c r="H11" s="68">
        <f t="shared" si="0"/>
        <v>97.030517848164905</v>
      </c>
      <c r="I11" s="68">
        <f t="shared" si="1"/>
        <v>423.24572080221935</v>
      </c>
    </row>
    <row r="12" spans="1:10" x14ac:dyDescent="0.25">
      <c r="A12" s="64">
        <v>3111</v>
      </c>
      <c r="B12" s="65"/>
      <c r="C12" s="66"/>
      <c r="D12" s="67" t="s">
        <v>66</v>
      </c>
      <c r="E12" s="68">
        <v>4559.8500000000004</v>
      </c>
      <c r="F12" s="68">
        <v>19890</v>
      </c>
      <c r="G12" s="68">
        <v>19299.37</v>
      </c>
      <c r="H12" s="68">
        <f t="shared" si="0"/>
        <v>97.030517848164905</v>
      </c>
      <c r="I12" s="68">
        <f t="shared" si="1"/>
        <v>423.24572080221935</v>
      </c>
    </row>
    <row r="13" spans="1:10" x14ac:dyDescent="0.25">
      <c r="A13" s="64">
        <v>3113</v>
      </c>
      <c r="B13" s="65"/>
      <c r="C13" s="66"/>
      <c r="D13" s="67" t="s">
        <v>67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</row>
    <row r="14" spans="1:10" x14ac:dyDescent="0.25">
      <c r="A14" s="64">
        <v>3114</v>
      </c>
      <c r="B14" s="65"/>
      <c r="C14" s="66"/>
      <c r="D14" s="67" t="s">
        <v>68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</row>
    <row r="15" spans="1:10" x14ac:dyDescent="0.25">
      <c r="A15" s="64">
        <v>312</v>
      </c>
      <c r="B15" s="65"/>
      <c r="C15" s="66"/>
      <c r="D15" s="67" t="s">
        <v>69</v>
      </c>
      <c r="E15" s="68">
        <v>0</v>
      </c>
      <c r="F15" s="68">
        <v>0</v>
      </c>
      <c r="G15" s="68">
        <v>2070</v>
      </c>
      <c r="H15" s="68">
        <v>0</v>
      </c>
      <c r="I15" s="68">
        <v>0</v>
      </c>
    </row>
    <row r="16" spans="1:10" x14ac:dyDescent="0.25">
      <c r="A16" s="64">
        <v>3121</v>
      </c>
      <c r="B16" s="65"/>
      <c r="C16" s="66"/>
      <c r="D16" s="67" t="s">
        <v>70</v>
      </c>
      <c r="E16" s="68">
        <v>0</v>
      </c>
      <c r="F16" s="68">
        <v>0</v>
      </c>
      <c r="G16" s="68">
        <v>2070</v>
      </c>
      <c r="H16" s="68">
        <v>0</v>
      </c>
      <c r="I16" s="68">
        <v>0</v>
      </c>
    </row>
    <row r="17" spans="1:9" x14ac:dyDescent="0.25">
      <c r="A17" s="64">
        <v>313</v>
      </c>
      <c r="B17" s="65"/>
      <c r="C17" s="66"/>
      <c r="D17" s="67" t="s">
        <v>71</v>
      </c>
      <c r="E17" s="68">
        <v>752.39</v>
      </c>
      <c r="F17" s="68">
        <v>3285</v>
      </c>
      <c r="G17" s="68">
        <v>3184.44</v>
      </c>
      <c r="H17" s="68">
        <f t="shared" si="0"/>
        <v>96.938812785388123</v>
      </c>
      <c r="I17" s="68">
        <f t="shared" si="1"/>
        <v>423.24326479618281</v>
      </c>
    </row>
    <row r="18" spans="1:9" x14ac:dyDescent="0.25">
      <c r="A18" s="64">
        <v>3131</v>
      </c>
      <c r="B18" s="65"/>
      <c r="C18" s="66"/>
      <c r="D18" s="67" t="s">
        <v>72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</row>
    <row r="19" spans="1:9" ht="25.5" x14ac:dyDescent="0.25">
      <c r="A19" s="64">
        <v>3132</v>
      </c>
      <c r="B19" s="65"/>
      <c r="C19" s="66"/>
      <c r="D19" s="67" t="s">
        <v>73</v>
      </c>
      <c r="E19" s="68">
        <v>752.39</v>
      </c>
      <c r="F19" s="68">
        <v>3285</v>
      </c>
      <c r="G19" s="68">
        <v>3184.44</v>
      </c>
      <c r="H19" s="68">
        <f t="shared" si="0"/>
        <v>96.938812785388123</v>
      </c>
      <c r="I19" s="68">
        <f t="shared" si="1"/>
        <v>423.24326479618281</v>
      </c>
    </row>
    <row r="20" spans="1:9" x14ac:dyDescent="0.25">
      <c r="A20" s="230">
        <v>32</v>
      </c>
      <c r="B20" s="231"/>
      <c r="C20" s="232"/>
      <c r="D20" s="61" t="s">
        <v>18</v>
      </c>
      <c r="E20" s="63">
        <f>SUM(E21)</f>
        <v>159.94999999999999</v>
      </c>
      <c r="F20" s="63">
        <f>SUM(F21)</f>
        <v>282</v>
      </c>
      <c r="G20" s="63">
        <f>SUM(G21)</f>
        <v>256.20999999999998</v>
      </c>
      <c r="H20" s="68">
        <f t="shared" si="0"/>
        <v>90.854609929078009</v>
      </c>
      <c r="I20" s="68">
        <f t="shared" si="1"/>
        <v>160.18130665833073</v>
      </c>
    </row>
    <row r="21" spans="1:9" x14ac:dyDescent="0.25">
      <c r="A21" s="64">
        <v>321</v>
      </c>
      <c r="B21" s="65"/>
      <c r="C21" s="66"/>
      <c r="D21" s="67" t="s">
        <v>74</v>
      </c>
      <c r="E21" s="68">
        <v>159.94999999999999</v>
      </c>
      <c r="F21" s="68">
        <v>282</v>
      </c>
      <c r="G21" s="68">
        <v>256.20999999999998</v>
      </c>
      <c r="H21" s="68">
        <f t="shared" si="0"/>
        <v>90.854609929078009</v>
      </c>
      <c r="I21" s="68">
        <f t="shared" si="1"/>
        <v>160.18130665833073</v>
      </c>
    </row>
    <row r="22" spans="1:9" x14ac:dyDescent="0.25">
      <c r="A22" s="64">
        <v>3211</v>
      </c>
      <c r="B22" s="65"/>
      <c r="C22" s="66"/>
      <c r="D22" s="67" t="s">
        <v>75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</row>
    <row r="23" spans="1:9" ht="25.5" x14ac:dyDescent="0.25">
      <c r="A23" s="64">
        <v>3212</v>
      </c>
      <c r="B23" s="65"/>
      <c r="C23" s="66"/>
      <c r="D23" s="67" t="s">
        <v>76</v>
      </c>
      <c r="E23" s="68">
        <v>159.94999999999999</v>
      </c>
      <c r="F23" s="68">
        <v>282</v>
      </c>
      <c r="G23" s="68">
        <v>256.20999999999998</v>
      </c>
      <c r="H23" s="68">
        <f t="shared" si="0"/>
        <v>90.854609929078009</v>
      </c>
      <c r="I23" s="68">
        <f t="shared" si="1"/>
        <v>160.18130665833073</v>
      </c>
    </row>
    <row r="24" spans="1:9" x14ac:dyDescent="0.25">
      <c r="A24" s="64">
        <v>3213</v>
      </c>
      <c r="B24" s="65"/>
      <c r="C24" s="66"/>
      <c r="D24" s="67" t="s">
        <v>77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</row>
    <row r="25" spans="1:9" ht="25.5" x14ac:dyDescent="0.25">
      <c r="A25" s="64">
        <v>3214</v>
      </c>
      <c r="B25" s="65"/>
      <c r="C25" s="66"/>
      <c r="D25" s="67" t="s">
        <v>78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</row>
    <row r="26" spans="1:9" x14ac:dyDescent="0.25">
      <c r="A26" s="69"/>
      <c r="B26" s="70"/>
      <c r="C26" s="71"/>
      <c r="D26" s="61" t="s">
        <v>79</v>
      </c>
      <c r="E26" s="63">
        <f>SUM(E9)</f>
        <v>5472.1900000000005</v>
      </c>
      <c r="F26" s="63">
        <f>SUM(F9)</f>
        <v>23457</v>
      </c>
      <c r="G26" s="63">
        <f>SUM(G9)</f>
        <v>24810.019999999997</v>
      </c>
      <c r="H26" s="68">
        <f t="shared" si="0"/>
        <v>105.76808628554375</v>
      </c>
      <c r="I26" s="68">
        <f t="shared" si="1"/>
        <v>453.38374581291941</v>
      </c>
    </row>
    <row r="27" spans="1:9" x14ac:dyDescent="0.25">
      <c r="A27" s="64"/>
      <c r="B27" s="65"/>
      <c r="C27" s="66"/>
      <c r="D27" s="67"/>
      <c r="E27" s="8"/>
      <c r="F27" s="8"/>
      <c r="G27" s="8"/>
      <c r="H27" s="8"/>
      <c r="I27" s="8"/>
    </row>
    <row r="28" spans="1:9" ht="25.5" x14ac:dyDescent="0.25">
      <c r="A28" s="233" t="s">
        <v>16</v>
      </c>
      <c r="B28" s="234"/>
      <c r="C28" s="235"/>
      <c r="D28" s="163" t="s">
        <v>17</v>
      </c>
      <c r="E28" s="127" t="s">
        <v>208</v>
      </c>
      <c r="F28" s="127" t="s">
        <v>215</v>
      </c>
      <c r="G28" s="127" t="s">
        <v>216</v>
      </c>
      <c r="H28" s="143" t="s">
        <v>209</v>
      </c>
      <c r="I28" s="127" t="s">
        <v>209</v>
      </c>
    </row>
    <row r="29" spans="1:9" ht="18.75" customHeight="1" x14ac:dyDescent="0.25">
      <c r="A29" s="144"/>
      <c r="B29" s="145"/>
      <c r="C29" s="146"/>
      <c r="D29" s="147" t="s">
        <v>209</v>
      </c>
      <c r="E29" s="148">
        <v>1</v>
      </c>
      <c r="F29" s="148">
        <v>2</v>
      </c>
      <c r="G29" s="148">
        <v>3</v>
      </c>
      <c r="H29" s="149" t="s">
        <v>210</v>
      </c>
      <c r="I29" s="148" t="s">
        <v>211</v>
      </c>
    </row>
    <row r="30" spans="1:9" ht="15" customHeight="1" x14ac:dyDescent="0.25">
      <c r="A30" s="227" t="s">
        <v>59</v>
      </c>
      <c r="B30" s="228"/>
      <c r="C30" s="229"/>
      <c r="D30" s="61" t="s">
        <v>60</v>
      </c>
      <c r="E30" s="8"/>
      <c r="F30" s="8"/>
      <c r="G30" s="8"/>
      <c r="H30" s="8"/>
      <c r="I30" s="8"/>
    </row>
    <row r="31" spans="1:9" ht="24.75" customHeight="1" x14ac:dyDescent="0.25">
      <c r="A31" s="227" t="s">
        <v>80</v>
      </c>
      <c r="B31" s="228"/>
      <c r="C31" s="229"/>
      <c r="D31" s="61" t="s">
        <v>193</v>
      </c>
      <c r="E31" s="8"/>
      <c r="F31" s="8"/>
      <c r="G31" s="8"/>
      <c r="H31" s="8"/>
      <c r="I31" s="8"/>
    </row>
    <row r="32" spans="1:9" ht="14.25" customHeight="1" x14ac:dyDescent="0.25">
      <c r="A32" s="236" t="s">
        <v>81</v>
      </c>
      <c r="B32" s="237"/>
      <c r="C32" s="238"/>
      <c r="D32" s="62" t="s">
        <v>82</v>
      </c>
      <c r="E32" s="8"/>
      <c r="F32" s="8"/>
      <c r="G32" s="8"/>
      <c r="H32" s="8"/>
      <c r="I32" s="8"/>
    </row>
    <row r="33" spans="1:9" ht="15" customHeight="1" x14ac:dyDescent="0.25">
      <c r="A33" s="227">
        <v>3</v>
      </c>
      <c r="B33" s="228"/>
      <c r="C33" s="229"/>
      <c r="D33" s="61" t="s">
        <v>8</v>
      </c>
      <c r="E33" s="72">
        <f>SUM(E34+E44)</f>
        <v>1606.1799999999998</v>
      </c>
      <c r="F33" s="72">
        <f>SUM(F34+F44)</f>
        <v>5107</v>
      </c>
      <c r="G33" s="72">
        <f>SUM(G34+G44)</f>
        <v>3056.68</v>
      </c>
      <c r="H33" s="68">
        <f>SUM(G33/F33*100)</f>
        <v>59.852751125905613</v>
      </c>
      <c r="I33" s="68">
        <f>SUM(G33/E33)*100</f>
        <v>190.3074375225691</v>
      </c>
    </row>
    <row r="34" spans="1:9" x14ac:dyDescent="0.25">
      <c r="A34" s="230">
        <v>31</v>
      </c>
      <c r="B34" s="231"/>
      <c r="C34" s="232"/>
      <c r="D34" s="61" t="s">
        <v>9</v>
      </c>
      <c r="E34" s="72">
        <f>SUM(E35+E39+E41)</f>
        <v>1588.4099999999999</v>
      </c>
      <c r="F34" s="72">
        <f>SUM(F35+F39+F41)</f>
        <v>5075</v>
      </c>
      <c r="G34" s="72">
        <f>SUM(G35+G39+G41)</f>
        <v>3028.21</v>
      </c>
      <c r="H34" s="68">
        <f t="shared" ref="H34:H50" si="2">SUM(G34/F34*100)</f>
        <v>59.66916256157635</v>
      </c>
      <c r="I34" s="68">
        <f t="shared" ref="I34:I50" si="3">SUM(G34/E34)*100</f>
        <v>190.64410322271959</v>
      </c>
    </row>
    <row r="35" spans="1:9" x14ac:dyDescent="0.25">
      <c r="A35" s="64">
        <v>311</v>
      </c>
      <c r="B35" s="65"/>
      <c r="C35" s="66"/>
      <c r="D35" s="67" t="s">
        <v>65</v>
      </c>
      <c r="E35" s="73">
        <v>506.65</v>
      </c>
      <c r="F35" s="73">
        <v>2210</v>
      </c>
      <c r="G35" s="73">
        <v>2144.38</v>
      </c>
      <c r="H35" s="68">
        <f t="shared" si="2"/>
        <v>97.030769230769238</v>
      </c>
      <c r="I35" s="68">
        <f t="shared" si="3"/>
        <v>423.24681732951746</v>
      </c>
    </row>
    <row r="36" spans="1:9" ht="15" customHeight="1" x14ac:dyDescent="0.25">
      <c r="A36" s="64">
        <v>3111</v>
      </c>
      <c r="B36" s="65"/>
      <c r="C36" s="66"/>
      <c r="D36" s="67" t="s">
        <v>66</v>
      </c>
      <c r="E36" s="73">
        <v>506.65</v>
      </c>
      <c r="F36" s="73">
        <v>2210</v>
      </c>
      <c r="G36" s="73">
        <v>2144.38</v>
      </c>
      <c r="H36" s="68">
        <f t="shared" si="2"/>
        <v>97.030769230769238</v>
      </c>
      <c r="I36" s="68">
        <f t="shared" si="3"/>
        <v>423.24681732951746</v>
      </c>
    </row>
    <row r="37" spans="1:9" x14ac:dyDescent="0.25">
      <c r="A37" s="64">
        <v>3113</v>
      </c>
      <c r="B37" s="65"/>
      <c r="C37" s="66"/>
      <c r="D37" s="67" t="s">
        <v>67</v>
      </c>
      <c r="E37" s="73">
        <v>0</v>
      </c>
      <c r="F37" s="73">
        <v>0</v>
      </c>
      <c r="G37" s="73">
        <v>0</v>
      </c>
      <c r="H37" s="68">
        <v>0</v>
      </c>
      <c r="I37" s="68">
        <v>0</v>
      </c>
    </row>
    <row r="38" spans="1:9" x14ac:dyDescent="0.25">
      <c r="A38" s="64">
        <v>3114</v>
      </c>
      <c r="B38" s="65"/>
      <c r="C38" s="66"/>
      <c r="D38" s="67" t="s">
        <v>68</v>
      </c>
      <c r="E38" s="73">
        <v>0</v>
      </c>
      <c r="F38" s="73">
        <v>0</v>
      </c>
      <c r="G38" s="73">
        <v>0</v>
      </c>
      <c r="H38" s="68">
        <v>0</v>
      </c>
      <c r="I38" s="68">
        <v>0</v>
      </c>
    </row>
    <row r="39" spans="1:9" x14ac:dyDescent="0.25">
      <c r="A39" s="64">
        <v>312</v>
      </c>
      <c r="B39" s="65"/>
      <c r="C39" s="66"/>
      <c r="D39" s="67" t="s">
        <v>69</v>
      </c>
      <c r="E39" s="73">
        <v>998.16</v>
      </c>
      <c r="F39" s="73">
        <v>2500</v>
      </c>
      <c r="G39" s="73">
        <v>530</v>
      </c>
      <c r="H39" s="68">
        <f t="shared" si="2"/>
        <v>21.2</v>
      </c>
      <c r="I39" s="68">
        <f t="shared" si="3"/>
        <v>53.097699767572337</v>
      </c>
    </row>
    <row r="40" spans="1:9" x14ac:dyDescent="0.25">
      <c r="A40" s="64">
        <v>3121</v>
      </c>
      <c r="B40" s="65"/>
      <c r="C40" s="66"/>
      <c r="D40" s="67" t="s">
        <v>70</v>
      </c>
      <c r="E40" s="73">
        <v>998.16</v>
      </c>
      <c r="F40" s="73">
        <v>2500</v>
      </c>
      <c r="G40" s="73">
        <v>530</v>
      </c>
      <c r="H40" s="68">
        <f t="shared" si="2"/>
        <v>21.2</v>
      </c>
      <c r="I40" s="68">
        <f t="shared" si="3"/>
        <v>53.097699767572337</v>
      </c>
    </row>
    <row r="41" spans="1:9" x14ac:dyDescent="0.25">
      <c r="A41" s="64">
        <v>313</v>
      </c>
      <c r="B41" s="65"/>
      <c r="C41" s="66"/>
      <c r="D41" s="67" t="s">
        <v>71</v>
      </c>
      <c r="E41" s="73">
        <v>83.6</v>
      </c>
      <c r="F41" s="73">
        <v>365</v>
      </c>
      <c r="G41" s="73">
        <v>353.83</v>
      </c>
      <c r="H41" s="68">
        <f t="shared" si="2"/>
        <v>96.939726027397256</v>
      </c>
      <c r="I41" s="68">
        <f t="shared" si="3"/>
        <v>423.24162679425837</v>
      </c>
    </row>
    <row r="42" spans="1:9" x14ac:dyDescent="0.25">
      <c r="A42" s="64">
        <v>3131</v>
      </c>
      <c r="B42" s="65"/>
      <c r="C42" s="66"/>
      <c r="D42" s="67" t="s">
        <v>72</v>
      </c>
      <c r="E42" s="73">
        <v>0</v>
      </c>
      <c r="F42" s="73">
        <v>0</v>
      </c>
      <c r="G42" s="73">
        <v>0</v>
      </c>
      <c r="H42" s="68">
        <v>0</v>
      </c>
      <c r="I42" s="68">
        <v>0</v>
      </c>
    </row>
    <row r="43" spans="1:9" ht="25.5" x14ac:dyDescent="0.25">
      <c r="A43" s="64">
        <v>3132</v>
      </c>
      <c r="B43" s="65"/>
      <c r="C43" s="66"/>
      <c r="D43" s="67" t="s">
        <v>73</v>
      </c>
      <c r="E43" s="73">
        <v>83.6</v>
      </c>
      <c r="F43" s="73">
        <v>365</v>
      </c>
      <c r="G43" s="73">
        <v>353.83</v>
      </c>
      <c r="H43" s="68">
        <f t="shared" si="2"/>
        <v>96.939726027397256</v>
      </c>
      <c r="I43" s="68">
        <f t="shared" si="3"/>
        <v>423.24162679425837</v>
      </c>
    </row>
    <row r="44" spans="1:9" x14ac:dyDescent="0.25">
      <c r="A44" s="230">
        <v>32</v>
      </c>
      <c r="B44" s="231"/>
      <c r="C44" s="232"/>
      <c r="D44" s="61" t="s">
        <v>18</v>
      </c>
      <c r="E44" s="72">
        <v>17.77</v>
      </c>
      <c r="F44" s="72">
        <v>32</v>
      </c>
      <c r="G44" s="72">
        <v>28.47</v>
      </c>
      <c r="H44" s="68">
        <f t="shared" si="2"/>
        <v>88.96875</v>
      </c>
      <c r="I44" s="68">
        <f t="shared" si="3"/>
        <v>160.21384355655599</v>
      </c>
    </row>
    <row r="45" spans="1:9" x14ac:dyDescent="0.25">
      <c r="A45" s="64">
        <v>321</v>
      </c>
      <c r="B45" s="65"/>
      <c r="C45" s="66"/>
      <c r="D45" s="67" t="s">
        <v>74</v>
      </c>
      <c r="E45" s="73">
        <v>17.77</v>
      </c>
      <c r="F45" s="73">
        <v>32</v>
      </c>
      <c r="G45" s="73">
        <v>28.47</v>
      </c>
      <c r="H45" s="68">
        <f t="shared" si="2"/>
        <v>88.96875</v>
      </c>
      <c r="I45" s="68">
        <f t="shared" si="3"/>
        <v>160.21384355655599</v>
      </c>
    </row>
    <row r="46" spans="1:9" x14ac:dyDescent="0.25">
      <c r="A46" s="64">
        <v>3211</v>
      </c>
      <c r="B46" s="65"/>
      <c r="C46" s="66"/>
      <c r="D46" s="67" t="s">
        <v>75</v>
      </c>
      <c r="E46" s="73">
        <v>0</v>
      </c>
      <c r="F46" s="73">
        <v>0</v>
      </c>
      <c r="G46" s="73">
        <v>0</v>
      </c>
      <c r="H46" s="68">
        <v>0</v>
      </c>
      <c r="I46" s="68">
        <v>0</v>
      </c>
    </row>
    <row r="47" spans="1:9" ht="25.5" x14ac:dyDescent="0.25">
      <c r="A47" s="64">
        <v>3212</v>
      </c>
      <c r="B47" s="65"/>
      <c r="C47" s="66"/>
      <c r="D47" s="67" t="s">
        <v>76</v>
      </c>
      <c r="E47" s="73">
        <v>17.77</v>
      </c>
      <c r="F47" s="73">
        <v>32</v>
      </c>
      <c r="G47" s="73">
        <v>28.47</v>
      </c>
      <c r="H47" s="68">
        <f t="shared" si="2"/>
        <v>88.96875</v>
      </c>
      <c r="I47" s="68">
        <f t="shared" si="3"/>
        <v>160.21384355655599</v>
      </c>
    </row>
    <row r="48" spans="1:9" x14ac:dyDescent="0.25">
      <c r="A48" s="64">
        <v>3213</v>
      </c>
      <c r="B48" s="65"/>
      <c r="C48" s="66"/>
      <c r="D48" s="67" t="s">
        <v>77</v>
      </c>
      <c r="E48" s="73">
        <v>0</v>
      </c>
      <c r="F48" s="73">
        <v>0</v>
      </c>
      <c r="G48" s="73">
        <v>0</v>
      </c>
      <c r="H48" s="68">
        <v>0</v>
      </c>
      <c r="I48" s="68">
        <v>0</v>
      </c>
    </row>
    <row r="49" spans="1:9" ht="25.5" x14ac:dyDescent="0.25">
      <c r="A49" s="64">
        <v>3214</v>
      </c>
      <c r="B49" s="65"/>
      <c r="C49" s="66"/>
      <c r="D49" s="67" t="s">
        <v>78</v>
      </c>
      <c r="E49" s="73">
        <v>0</v>
      </c>
      <c r="F49" s="73">
        <v>0</v>
      </c>
      <c r="G49" s="73">
        <v>0</v>
      </c>
      <c r="H49" s="68">
        <v>0</v>
      </c>
      <c r="I49" s="68">
        <v>0</v>
      </c>
    </row>
    <row r="50" spans="1:9" x14ac:dyDescent="0.25">
      <c r="A50" s="64"/>
      <c r="B50" s="70"/>
      <c r="C50" s="71"/>
      <c r="D50" s="61" t="s">
        <v>79</v>
      </c>
      <c r="E50" s="72">
        <v>1606.18</v>
      </c>
      <c r="F50" s="72">
        <v>5107</v>
      </c>
      <c r="G50" s="72">
        <f>SUM(G34+G44)</f>
        <v>3056.68</v>
      </c>
      <c r="H50" s="68">
        <f t="shared" si="2"/>
        <v>59.852751125905613</v>
      </c>
      <c r="I50" s="68">
        <f t="shared" si="3"/>
        <v>190.30743752256907</v>
      </c>
    </row>
    <row r="51" spans="1:9" x14ac:dyDescent="0.25">
      <c r="A51" s="64"/>
      <c r="B51" s="65"/>
      <c r="C51" s="66"/>
      <c r="D51" s="67"/>
      <c r="E51" s="73"/>
      <c r="F51" s="73"/>
      <c r="G51" s="73"/>
      <c r="H51" s="73"/>
      <c r="I51" s="73"/>
    </row>
    <row r="52" spans="1:9" ht="25.5" x14ac:dyDescent="0.25">
      <c r="A52" s="233" t="s">
        <v>16</v>
      </c>
      <c r="B52" s="234"/>
      <c r="C52" s="235"/>
      <c r="D52" s="163" t="s">
        <v>17</v>
      </c>
      <c r="E52" s="127" t="s">
        <v>208</v>
      </c>
      <c r="F52" s="127" t="s">
        <v>215</v>
      </c>
      <c r="G52" s="127" t="s">
        <v>216</v>
      </c>
      <c r="H52" s="143" t="s">
        <v>209</v>
      </c>
      <c r="I52" s="127" t="s">
        <v>209</v>
      </c>
    </row>
    <row r="53" spans="1:9" ht="18.75" customHeight="1" x14ac:dyDescent="0.25">
      <c r="A53" s="144"/>
      <c r="B53" s="145"/>
      <c r="C53" s="146"/>
      <c r="D53" s="147" t="s">
        <v>209</v>
      </c>
      <c r="E53" s="148">
        <v>1</v>
      </c>
      <c r="F53" s="148">
        <v>2</v>
      </c>
      <c r="G53" s="148">
        <v>3</v>
      </c>
      <c r="H53" s="149" t="s">
        <v>210</v>
      </c>
      <c r="I53" s="148" t="s">
        <v>211</v>
      </c>
    </row>
    <row r="54" spans="1:9" x14ac:dyDescent="0.25">
      <c r="A54" s="227" t="s">
        <v>59</v>
      </c>
      <c r="B54" s="228"/>
      <c r="C54" s="229"/>
      <c r="D54" s="61" t="s">
        <v>60</v>
      </c>
      <c r="E54" s="8"/>
      <c r="F54" s="8"/>
      <c r="G54" s="8"/>
      <c r="H54" s="8"/>
      <c r="I54" s="8"/>
    </row>
    <row r="55" spans="1:9" x14ac:dyDescent="0.25">
      <c r="A55" s="227" t="s">
        <v>83</v>
      </c>
      <c r="B55" s="228"/>
      <c r="C55" s="229"/>
      <c r="D55" s="61" t="s">
        <v>84</v>
      </c>
      <c r="E55" s="8"/>
      <c r="F55" s="8"/>
      <c r="G55" s="8"/>
      <c r="H55" s="8"/>
      <c r="I55" s="8"/>
    </row>
    <row r="56" spans="1:9" ht="27.75" customHeight="1" x14ac:dyDescent="0.25">
      <c r="A56" s="236" t="s">
        <v>85</v>
      </c>
      <c r="B56" s="237"/>
      <c r="C56" s="238"/>
      <c r="D56" s="62" t="s">
        <v>86</v>
      </c>
      <c r="E56" s="8"/>
      <c r="F56" s="8"/>
      <c r="G56" s="8"/>
      <c r="H56" s="8"/>
      <c r="I56" s="8"/>
    </row>
    <row r="57" spans="1:9" x14ac:dyDescent="0.25">
      <c r="A57" s="227">
        <v>3</v>
      </c>
      <c r="B57" s="228"/>
      <c r="C57" s="229"/>
      <c r="D57" s="61" t="s">
        <v>8</v>
      </c>
      <c r="E57" s="72">
        <v>955.6</v>
      </c>
      <c r="F57" s="72">
        <v>0</v>
      </c>
      <c r="G57" s="72">
        <v>0</v>
      </c>
      <c r="H57" s="68">
        <v>0</v>
      </c>
      <c r="I57" s="68">
        <f>SUM(G57/E57)*100</f>
        <v>0</v>
      </c>
    </row>
    <row r="58" spans="1:9" x14ac:dyDescent="0.25">
      <c r="A58" s="230">
        <v>31</v>
      </c>
      <c r="B58" s="231"/>
      <c r="C58" s="232"/>
      <c r="D58" s="61" t="s">
        <v>9</v>
      </c>
      <c r="E58" s="72">
        <v>955.6</v>
      </c>
      <c r="F58" s="72">
        <v>0</v>
      </c>
      <c r="G58" s="72">
        <v>0</v>
      </c>
      <c r="H58" s="68">
        <v>0</v>
      </c>
      <c r="I58" s="68">
        <f t="shared" ref="I58:I64" si="4">SUM(G58/E58)*100</f>
        <v>0</v>
      </c>
    </row>
    <row r="59" spans="1:9" x14ac:dyDescent="0.25">
      <c r="A59" s="64">
        <v>311</v>
      </c>
      <c r="B59" s="65"/>
      <c r="C59" s="66"/>
      <c r="D59" s="67" t="s">
        <v>65</v>
      </c>
      <c r="E59" s="73"/>
      <c r="F59" s="73">
        <v>0</v>
      </c>
      <c r="G59" s="73">
        <v>0</v>
      </c>
      <c r="H59" s="68">
        <v>0</v>
      </c>
      <c r="I59" s="68">
        <v>0</v>
      </c>
    </row>
    <row r="60" spans="1:9" x14ac:dyDescent="0.25">
      <c r="A60" s="64">
        <v>312</v>
      </c>
      <c r="B60" s="65"/>
      <c r="C60" s="66"/>
      <c r="D60" s="67" t="s">
        <v>69</v>
      </c>
      <c r="E60" s="73">
        <v>955.6</v>
      </c>
      <c r="F60" s="73">
        <v>0</v>
      </c>
      <c r="G60" s="73">
        <v>0</v>
      </c>
      <c r="H60" s="68">
        <v>0</v>
      </c>
      <c r="I60" s="68">
        <f t="shared" si="4"/>
        <v>0</v>
      </c>
    </row>
    <row r="61" spans="1:9" x14ac:dyDescent="0.25">
      <c r="A61" s="64">
        <v>3121</v>
      </c>
      <c r="B61" s="65"/>
      <c r="C61" s="66"/>
      <c r="D61" s="67" t="s">
        <v>70</v>
      </c>
      <c r="E61" s="73">
        <v>955.6</v>
      </c>
      <c r="F61" s="73">
        <v>0</v>
      </c>
      <c r="G61" s="73">
        <v>0</v>
      </c>
      <c r="H61" s="68">
        <v>0</v>
      </c>
      <c r="I61" s="68">
        <f t="shared" si="4"/>
        <v>0</v>
      </c>
    </row>
    <row r="62" spans="1:9" x14ac:dyDescent="0.25">
      <c r="A62" s="64">
        <v>313</v>
      </c>
      <c r="B62" s="65"/>
      <c r="C62" s="66"/>
      <c r="D62" s="67" t="s">
        <v>71</v>
      </c>
      <c r="E62" s="73">
        <v>0</v>
      </c>
      <c r="F62" s="73">
        <v>0</v>
      </c>
      <c r="G62" s="73">
        <v>0</v>
      </c>
      <c r="H62" s="68">
        <v>0</v>
      </c>
      <c r="I62" s="68">
        <v>0</v>
      </c>
    </row>
    <row r="63" spans="1:9" ht="25.5" x14ac:dyDescent="0.25">
      <c r="A63" s="64">
        <v>424</v>
      </c>
      <c r="B63" s="65"/>
      <c r="C63" s="66"/>
      <c r="D63" s="67" t="s">
        <v>96</v>
      </c>
      <c r="E63" s="73">
        <v>0</v>
      </c>
      <c r="F63" s="73">
        <v>0</v>
      </c>
      <c r="G63" s="73">
        <v>0</v>
      </c>
      <c r="H63" s="68">
        <v>0</v>
      </c>
      <c r="I63" s="68">
        <v>0</v>
      </c>
    </row>
    <row r="64" spans="1:9" x14ac:dyDescent="0.25">
      <c r="A64" s="69"/>
      <c r="B64" s="70"/>
      <c r="C64" s="71"/>
      <c r="D64" s="61" t="s">
        <v>79</v>
      </c>
      <c r="E64" s="72">
        <v>955.6</v>
      </c>
      <c r="F64" s="72">
        <v>0</v>
      </c>
      <c r="G64" s="72">
        <v>0</v>
      </c>
      <c r="H64" s="68">
        <v>0</v>
      </c>
      <c r="I64" s="68">
        <f t="shared" si="4"/>
        <v>0</v>
      </c>
    </row>
    <row r="65" spans="1:9" x14ac:dyDescent="0.25">
      <c r="A65" s="137"/>
      <c r="B65" s="138"/>
      <c r="C65" s="139"/>
      <c r="D65" s="140"/>
      <c r="E65" s="72"/>
      <c r="F65" s="72"/>
      <c r="G65" s="72"/>
      <c r="H65" s="72"/>
      <c r="I65" s="72"/>
    </row>
    <row r="66" spans="1:9" ht="25.5" x14ac:dyDescent="0.25">
      <c r="A66" s="233" t="s">
        <v>16</v>
      </c>
      <c r="B66" s="234"/>
      <c r="C66" s="235"/>
      <c r="D66" s="163" t="s">
        <v>17</v>
      </c>
      <c r="E66" s="127" t="s">
        <v>208</v>
      </c>
      <c r="F66" s="127" t="s">
        <v>215</v>
      </c>
      <c r="G66" s="127" t="s">
        <v>216</v>
      </c>
      <c r="H66" s="143" t="s">
        <v>209</v>
      </c>
      <c r="I66" s="127" t="s">
        <v>209</v>
      </c>
    </row>
    <row r="67" spans="1:9" ht="18.75" customHeight="1" x14ac:dyDescent="0.25">
      <c r="A67" s="144"/>
      <c r="B67" s="145"/>
      <c r="C67" s="146"/>
      <c r="D67" s="147" t="s">
        <v>209</v>
      </c>
      <c r="E67" s="148">
        <v>1</v>
      </c>
      <c r="F67" s="148">
        <v>2</v>
      </c>
      <c r="G67" s="148">
        <v>3</v>
      </c>
      <c r="H67" s="149" t="s">
        <v>210</v>
      </c>
      <c r="I67" s="148" t="s">
        <v>211</v>
      </c>
    </row>
    <row r="68" spans="1:9" ht="15" customHeight="1" x14ac:dyDescent="0.25">
      <c r="A68" s="227" t="s">
        <v>59</v>
      </c>
      <c r="B68" s="228"/>
      <c r="C68" s="229"/>
      <c r="D68" s="142" t="s">
        <v>60</v>
      </c>
      <c r="E68" s="8"/>
      <c r="F68" s="8"/>
      <c r="G68" s="8"/>
      <c r="H68" s="8"/>
      <c r="I68" s="8"/>
    </row>
    <row r="69" spans="1:9" x14ac:dyDescent="0.25">
      <c r="A69" s="227" t="s">
        <v>83</v>
      </c>
      <c r="B69" s="228"/>
      <c r="C69" s="229"/>
      <c r="D69" s="140" t="s">
        <v>207</v>
      </c>
      <c r="E69" s="8"/>
      <c r="F69" s="8"/>
      <c r="G69" s="8"/>
      <c r="H69" s="8"/>
      <c r="I69" s="8"/>
    </row>
    <row r="70" spans="1:9" ht="24" customHeight="1" x14ac:dyDescent="0.25">
      <c r="A70" s="236" t="s">
        <v>85</v>
      </c>
      <c r="B70" s="237"/>
      <c r="C70" s="238"/>
      <c r="D70" s="141" t="s">
        <v>86</v>
      </c>
      <c r="E70" s="8"/>
      <c r="F70" s="8"/>
      <c r="G70" s="8"/>
      <c r="H70" s="8"/>
      <c r="I70" s="8"/>
    </row>
    <row r="71" spans="1:9" x14ac:dyDescent="0.25">
      <c r="A71" s="227">
        <v>3</v>
      </c>
      <c r="B71" s="228"/>
      <c r="C71" s="229"/>
      <c r="D71" s="140" t="s">
        <v>8</v>
      </c>
      <c r="E71" s="72">
        <v>448</v>
      </c>
      <c r="F71" s="72">
        <v>980</v>
      </c>
      <c r="G71" s="72">
        <v>980</v>
      </c>
      <c r="H71" s="68">
        <f>SUM(G71/F71*100)</f>
        <v>100</v>
      </c>
      <c r="I71" s="68">
        <f>SUM(G71/E71)*100</f>
        <v>218.75</v>
      </c>
    </row>
    <row r="72" spans="1:9" x14ac:dyDescent="0.25">
      <c r="A72" s="230">
        <v>31</v>
      </c>
      <c r="B72" s="231"/>
      <c r="C72" s="232"/>
      <c r="D72" s="140" t="s">
        <v>9</v>
      </c>
      <c r="E72" s="72">
        <v>448</v>
      </c>
      <c r="F72" s="72">
        <v>980</v>
      </c>
      <c r="G72" s="72">
        <v>980</v>
      </c>
      <c r="H72" s="68">
        <f t="shared" ref="H72:H75" si="5">SUM(G72/F72*100)</f>
        <v>100</v>
      </c>
      <c r="I72" s="68">
        <f t="shared" ref="I72:I75" si="6">SUM(G72/E72)*100</f>
        <v>218.75</v>
      </c>
    </row>
    <row r="73" spans="1:9" x14ac:dyDescent="0.25">
      <c r="A73" s="64">
        <v>311</v>
      </c>
      <c r="B73" s="65"/>
      <c r="C73" s="66"/>
      <c r="D73" s="67" t="s">
        <v>65</v>
      </c>
      <c r="E73" s="73"/>
      <c r="F73" s="73"/>
      <c r="G73" s="73"/>
      <c r="H73" s="68"/>
      <c r="I73" s="68"/>
    </row>
    <row r="74" spans="1:9" x14ac:dyDescent="0.25">
      <c r="A74" s="64">
        <v>312</v>
      </c>
      <c r="B74" s="65"/>
      <c r="C74" s="66"/>
      <c r="D74" s="67" t="s">
        <v>69</v>
      </c>
      <c r="E74" s="73">
        <v>448</v>
      </c>
      <c r="F74" s="73">
        <v>980</v>
      </c>
      <c r="G74" s="73">
        <v>980</v>
      </c>
      <c r="H74" s="68">
        <f t="shared" si="5"/>
        <v>100</v>
      </c>
      <c r="I74" s="68">
        <f t="shared" si="6"/>
        <v>218.75</v>
      </c>
    </row>
    <row r="75" spans="1:9" x14ac:dyDescent="0.25">
      <c r="A75" s="64">
        <v>3121</v>
      </c>
      <c r="B75" s="65"/>
      <c r="C75" s="66"/>
      <c r="D75" s="67" t="s">
        <v>70</v>
      </c>
      <c r="E75" s="73">
        <v>448</v>
      </c>
      <c r="F75" s="73">
        <v>980</v>
      </c>
      <c r="G75" s="73">
        <v>980</v>
      </c>
      <c r="H75" s="68">
        <f t="shared" si="5"/>
        <v>100</v>
      </c>
      <c r="I75" s="68">
        <f t="shared" si="6"/>
        <v>218.75</v>
      </c>
    </row>
    <row r="76" spans="1:9" x14ac:dyDescent="0.25">
      <c r="A76" s="64">
        <v>313</v>
      </c>
      <c r="B76" s="65"/>
      <c r="C76" s="66"/>
      <c r="D76" s="67" t="s">
        <v>71</v>
      </c>
      <c r="E76" s="73"/>
      <c r="F76" s="73"/>
      <c r="G76" s="73"/>
      <c r="H76" s="68"/>
      <c r="I76" s="68"/>
    </row>
    <row r="77" spans="1:9" x14ac:dyDescent="0.25">
      <c r="A77" s="64">
        <v>3131</v>
      </c>
      <c r="B77" s="65"/>
      <c r="C77" s="66"/>
      <c r="D77" s="67" t="s">
        <v>72</v>
      </c>
      <c r="E77" s="73">
        <v>0</v>
      </c>
      <c r="F77" s="73">
        <v>0</v>
      </c>
      <c r="G77" s="73"/>
      <c r="H77" s="68"/>
      <c r="I77" s="68"/>
    </row>
    <row r="78" spans="1:9" ht="25.5" x14ac:dyDescent="0.25">
      <c r="A78" s="64">
        <v>3132</v>
      </c>
      <c r="B78" s="65"/>
      <c r="C78" s="66"/>
      <c r="D78" s="67" t="s">
        <v>73</v>
      </c>
      <c r="E78" s="73">
        <v>0</v>
      </c>
      <c r="F78" s="73">
        <v>0</v>
      </c>
      <c r="G78" s="73">
        <v>0</v>
      </c>
      <c r="H78" s="68"/>
      <c r="I78" s="68"/>
    </row>
    <row r="79" spans="1:9" x14ac:dyDescent="0.25">
      <c r="A79" s="230">
        <v>32</v>
      </c>
      <c r="B79" s="231"/>
      <c r="C79" s="232"/>
      <c r="D79" s="140" t="s">
        <v>18</v>
      </c>
      <c r="E79" s="72">
        <v>0</v>
      </c>
      <c r="F79" s="72">
        <v>0</v>
      </c>
      <c r="G79" s="72"/>
      <c r="H79" s="68"/>
      <c r="I79" s="68"/>
    </row>
    <row r="80" spans="1:9" x14ac:dyDescent="0.25">
      <c r="A80" s="168"/>
      <c r="B80" s="169"/>
      <c r="C80" s="170"/>
      <c r="D80" s="167"/>
      <c r="E80" s="72"/>
      <c r="F80" s="72"/>
      <c r="G80" s="72"/>
      <c r="H80" s="73"/>
      <c r="I80" s="73"/>
    </row>
    <row r="81" spans="1:9" x14ac:dyDescent="0.25">
      <c r="A81" s="137"/>
      <c r="B81" s="138"/>
      <c r="C81" s="139"/>
      <c r="D81" s="140" t="s">
        <v>79</v>
      </c>
      <c r="E81" s="72">
        <v>448</v>
      </c>
      <c r="F81" s="72">
        <v>980</v>
      </c>
      <c r="G81" s="72">
        <v>980</v>
      </c>
      <c r="H81" s="68">
        <f>SUM(G81/F81*100)</f>
        <v>100</v>
      </c>
      <c r="I81" s="68">
        <f>SUM(G81/E81)*100</f>
        <v>218.75</v>
      </c>
    </row>
    <row r="82" spans="1:9" ht="25.5" x14ac:dyDescent="0.25">
      <c r="A82" s="233" t="s">
        <v>16</v>
      </c>
      <c r="B82" s="234"/>
      <c r="C82" s="235"/>
      <c r="D82" s="163" t="s">
        <v>17</v>
      </c>
      <c r="E82" s="127" t="s">
        <v>208</v>
      </c>
      <c r="F82" s="127" t="s">
        <v>215</v>
      </c>
      <c r="G82" s="127" t="s">
        <v>216</v>
      </c>
      <c r="H82" s="143" t="s">
        <v>209</v>
      </c>
      <c r="I82" s="127" t="s">
        <v>209</v>
      </c>
    </row>
    <row r="83" spans="1:9" ht="15" customHeight="1" x14ac:dyDescent="0.25">
      <c r="A83" s="144"/>
      <c r="B83" s="145"/>
      <c r="C83" s="146"/>
      <c r="D83" s="147" t="s">
        <v>209</v>
      </c>
      <c r="E83" s="148">
        <v>1</v>
      </c>
      <c r="F83" s="148">
        <v>2</v>
      </c>
      <c r="G83" s="148">
        <v>3</v>
      </c>
      <c r="H83" s="149" t="s">
        <v>210</v>
      </c>
      <c r="I83" s="148" t="s">
        <v>211</v>
      </c>
    </row>
    <row r="84" spans="1:9" x14ac:dyDescent="0.25">
      <c r="A84" s="227" t="s">
        <v>226</v>
      </c>
      <c r="B84" s="228"/>
      <c r="C84" s="229"/>
      <c r="D84" s="167" t="s">
        <v>227</v>
      </c>
      <c r="E84" s="72"/>
      <c r="F84" s="72"/>
      <c r="G84" s="72"/>
      <c r="H84" s="73"/>
      <c r="I84" s="73"/>
    </row>
    <row r="85" spans="1:9" ht="15" customHeight="1" x14ac:dyDescent="0.25">
      <c r="A85" s="236" t="s">
        <v>81</v>
      </c>
      <c r="B85" s="237"/>
      <c r="C85" s="238"/>
      <c r="D85" s="171" t="s">
        <v>82</v>
      </c>
      <c r="E85" s="72"/>
      <c r="F85" s="72"/>
      <c r="G85" s="72"/>
      <c r="H85" s="73"/>
      <c r="I85" s="73"/>
    </row>
    <row r="86" spans="1:9" ht="15" customHeight="1" x14ac:dyDescent="0.25">
      <c r="A86" s="227">
        <v>3</v>
      </c>
      <c r="B86" s="228"/>
      <c r="C86" s="229"/>
      <c r="D86" s="167" t="s">
        <v>8</v>
      </c>
      <c r="E86" s="72">
        <v>0</v>
      </c>
      <c r="F86" s="72">
        <v>2115</v>
      </c>
      <c r="G86" s="72">
        <f>SUM(G87+G92)</f>
        <v>2115</v>
      </c>
      <c r="H86" s="68">
        <f>SUM(G86/F86*100)</f>
        <v>100</v>
      </c>
      <c r="I86" s="68">
        <v>0</v>
      </c>
    </row>
    <row r="87" spans="1:9" ht="15" customHeight="1" x14ac:dyDescent="0.25">
      <c r="A87" s="230">
        <v>31</v>
      </c>
      <c r="B87" s="231"/>
      <c r="C87" s="232"/>
      <c r="D87" s="167" t="s">
        <v>9</v>
      </c>
      <c r="E87" s="72">
        <v>0</v>
      </c>
      <c r="F87" s="72">
        <v>39.99</v>
      </c>
      <c r="G87" s="72">
        <v>39.99</v>
      </c>
      <c r="H87" s="68">
        <f t="shared" ref="H87:H101" si="7">SUM(G87/F87*100)</f>
        <v>100</v>
      </c>
      <c r="I87" s="68">
        <v>0</v>
      </c>
    </row>
    <row r="88" spans="1:9" ht="15" customHeight="1" x14ac:dyDescent="0.25">
      <c r="A88" s="64">
        <v>311</v>
      </c>
      <c r="B88" s="65"/>
      <c r="C88" s="66"/>
      <c r="D88" s="67" t="s">
        <v>65</v>
      </c>
      <c r="E88" s="73">
        <v>0</v>
      </c>
      <c r="F88" s="73">
        <v>39.99</v>
      </c>
      <c r="G88" s="73">
        <v>39.99</v>
      </c>
      <c r="H88" s="68">
        <f t="shared" si="7"/>
        <v>100</v>
      </c>
      <c r="I88" s="68">
        <v>0</v>
      </c>
    </row>
    <row r="89" spans="1:9" ht="15" customHeight="1" x14ac:dyDescent="0.25">
      <c r="A89" s="64">
        <v>312</v>
      </c>
      <c r="B89" s="65"/>
      <c r="C89" s="66"/>
      <c r="D89" s="67" t="s">
        <v>69</v>
      </c>
      <c r="E89" s="73">
        <v>0</v>
      </c>
      <c r="F89" s="73">
        <v>39.99</v>
      </c>
      <c r="G89" s="73">
        <v>39.99</v>
      </c>
      <c r="H89" s="68">
        <f t="shared" si="7"/>
        <v>100</v>
      </c>
      <c r="I89" s="68">
        <v>0</v>
      </c>
    </row>
    <row r="90" spans="1:9" ht="15" customHeight="1" x14ac:dyDescent="0.25">
      <c r="A90" s="64">
        <v>3121</v>
      </c>
      <c r="B90" s="65"/>
      <c r="C90" s="66"/>
      <c r="D90" s="67" t="s">
        <v>70</v>
      </c>
      <c r="E90" s="73">
        <v>0</v>
      </c>
      <c r="F90" s="73">
        <v>39.99</v>
      </c>
      <c r="G90" s="73">
        <v>39.99</v>
      </c>
      <c r="H90" s="68">
        <f t="shared" si="7"/>
        <v>100</v>
      </c>
      <c r="I90" s="68">
        <v>0</v>
      </c>
    </row>
    <row r="91" spans="1:9" ht="15" customHeight="1" x14ac:dyDescent="0.25">
      <c r="A91" s="64">
        <v>313</v>
      </c>
      <c r="B91" s="65"/>
      <c r="C91" s="66"/>
      <c r="D91" s="67" t="s">
        <v>71</v>
      </c>
      <c r="E91" s="73">
        <v>0</v>
      </c>
      <c r="F91" s="73"/>
      <c r="G91" s="73"/>
      <c r="H91" s="68"/>
      <c r="I91" s="68"/>
    </row>
    <row r="92" spans="1:9" ht="15" customHeight="1" x14ac:dyDescent="0.25">
      <c r="A92" s="230">
        <v>32</v>
      </c>
      <c r="B92" s="231"/>
      <c r="C92" s="232"/>
      <c r="D92" s="167" t="s">
        <v>18</v>
      </c>
      <c r="E92" s="72">
        <v>0</v>
      </c>
      <c r="F92" s="72">
        <f>SUM(F95+F98)</f>
        <v>2075.0100000000002</v>
      </c>
      <c r="G92" s="72">
        <f>SUM(G95+G98)</f>
        <v>2075.0100000000002</v>
      </c>
      <c r="H92" s="68">
        <f t="shared" si="7"/>
        <v>100</v>
      </c>
      <c r="I92" s="68">
        <v>0</v>
      </c>
    </row>
    <row r="93" spans="1:9" ht="15" customHeight="1" x14ac:dyDescent="0.25">
      <c r="A93" s="64">
        <v>321</v>
      </c>
      <c r="B93" s="65"/>
      <c r="C93" s="66"/>
      <c r="D93" s="67" t="s">
        <v>74</v>
      </c>
      <c r="E93" s="73">
        <v>0</v>
      </c>
      <c r="F93" s="73"/>
      <c r="G93" s="73"/>
      <c r="H93" s="68"/>
      <c r="I93" s="68"/>
    </row>
    <row r="94" spans="1:9" ht="15" customHeight="1" x14ac:dyDescent="0.25">
      <c r="A94" s="64">
        <v>322</v>
      </c>
      <c r="B94" s="65"/>
      <c r="C94" s="66"/>
      <c r="D94" s="67" t="s">
        <v>87</v>
      </c>
      <c r="E94" s="73">
        <v>0</v>
      </c>
      <c r="F94" s="73"/>
      <c r="G94" s="73"/>
      <c r="H94" s="68"/>
      <c r="I94" s="68"/>
    </row>
    <row r="95" spans="1:9" ht="15" customHeight="1" x14ac:dyDescent="0.25">
      <c r="A95" s="64">
        <v>323</v>
      </c>
      <c r="B95" s="65"/>
      <c r="C95" s="66"/>
      <c r="D95" s="67" t="s">
        <v>88</v>
      </c>
      <c r="E95" s="73">
        <v>0</v>
      </c>
      <c r="F95" s="73">
        <v>550</v>
      </c>
      <c r="G95" s="73">
        <f>SUM(G96:G97)</f>
        <v>699.31</v>
      </c>
      <c r="H95" s="68">
        <f t="shared" si="7"/>
        <v>127.14727272727271</v>
      </c>
      <c r="I95" s="68">
        <v>0</v>
      </c>
    </row>
    <row r="96" spans="1:9" x14ac:dyDescent="0.25">
      <c r="A96" s="64">
        <v>3237</v>
      </c>
      <c r="B96" s="65"/>
      <c r="C96" s="66"/>
      <c r="D96" s="67" t="s">
        <v>229</v>
      </c>
      <c r="E96" s="73">
        <v>0</v>
      </c>
      <c r="F96" s="73">
        <v>150</v>
      </c>
      <c r="G96" s="73">
        <v>299.31</v>
      </c>
      <c r="H96" s="68">
        <f t="shared" si="7"/>
        <v>199.54000000000002</v>
      </c>
      <c r="I96" s="68">
        <v>0</v>
      </c>
    </row>
    <row r="97" spans="1:9" ht="25.5" x14ac:dyDescent="0.25">
      <c r="A97" s="64">
        <v>3239</v>
      </c>
      <c r="B97" s="65"/>
      <c r="C97" s="66"/>
      <c r="D97" s="67" t="s">
        <v>228</v>
      </c>
      <c r="E97" s="73">
        <v>0</v>
      </c>
      <c r="F97" s="73">
        <v>400</v>
      </c>
      <c r="G97" s="73">
        <v>400</v>
      </c>
      <c r="H97" s="68">
        <f t="shared" si="7"/>
        <v>100</v>
      </c>
      <c r="I97" s="68">
        <v>0</v>
      </c>
    </row>
    <row r="98" spans="1:9" ht="25.5" x14ac:dyDescent="0.25">
      <c r="A98" s="64">
        <v>329</v>
      </c>
      <c r="B98" s="65"/>
      <c r="C98" s="66"/>
      <c r="D98" s="67" t="s">
        <v>142</v>
      </c>
      <c r="E98" s="73">
        <v>0</v>
      </c>
      <c r="F98" s="73">
        <v>1525.01</v>
      </c>
      <c r="G98" s="73">
        <f>SUM(G99:G100)</f>
        <v>1375.7</v>
      </c>
      <c r="H98" s="68">
        <f t="shared" si="7"/>
        <v>90.20924452954408</v>
      </c>
      <c r="I98" s="68">
        <v>0</v>
      </c>
    </row>
    <row r="99" spans="1:9" x14ac:dyDescent="0.25">
      <c r="A99" s="64">
        <v>3293</v>
      </c>
      <c r="B99" s="65"/>
      <c r="C99" s="66"/>
      <c r="D99" s="67" t="s">
        <v>230</v>
      </c>
      <c r="E99" s="73">
        <v>0</v>
      </c>
      <c r="F99" s="73">
        <v>1445.01</v>
      </c>
      <c r="G99" s="73">
        <v>1295</v>
      </c>
      <c r="H99" s="68">
        <f t="shared" si="7"/>
        <v>89.618756963619632</v>
      </c>
      <c r="I99" s="68">
        <v>0</v>
      </c>
    </row>
    <row r="100" spans="1:9" ht="25.5" x14ac:dyDescent="0.25">
      <c r="A100" s="64">
        <v>3299</v>
      </c>
      <c r="B100" s="65"/>
      <c r="C100" s="66"/>
      <c r="D100" s="67" t="s">
        <v>142</v>
      </c>
      <c r="E100" s="73">
        <v>0</v>
      </c>
      <c r="F100" s="73">
        <v>80</v>
      </c>
      <c r="G100" s="73">
        <v>80.7</v>
      </c>
      <c r="H100" s="68">
        <f t="shared" si="7"/>
        <v>100.875</v>
      </c>
      <c r="I100" s="68">
        <v>0</v>
      </c>
    </row>
    <row r="101" spans="1:9" x14ac:dyDescent="0.25">
      <c r="A101" s="168"/>
      <c r="B101" s="169"/>
      <c r="C101" s="170"/>
      <c r="D101" s="167" t="s">
        <v>79</v>
      </c>
      <c r="E101" s="72">
        <v>0</v>
      </c>
      <c r="F101" s="72">
        <v>2115</v>
      </c>
      <c r="G101" s="72">
        <v>2115</v>
      </c>
      <c r="H101" s="68">
        <f t="shared" si="7"/>
        <v>100</v>
      </c>
      <c r="I101" s="68">
        <v>0</v>
      </c>
    </row>
    <row r="102" spans="1:9" x14ac:dyDescent="0.25">
      <c r="A102" s="168"/>
      <c r="B102" s="169"/>
      <c r="C102" s="170"/>
      <c r="D102" s="167"/>
      <c r="E102" s="72"/>
      <c r="F102" s="72"/>
      <c r="G102" s="72"/>
      <c r="H102" s="73"/>
      <c r="I102" s="73"/>
    </row>
    <row r="103" spans="1:9" ht="15" customHeight="1" x14ac:dyDescent="0.25">
      <c r="A103" s="168"/>
      <c r="B103" s="169"/>
      <c r="C103" s="170"/>
      <c r="D103" s="167"/>
      <c r="E103" s="72"/>
      <c r="F103" s="72"/>
      <c r="G103" s="72"/>
      <c r="H103" s="73"/>
      <c r="I103" s="73"/>
    </row>
    <row r="104" spans="1:9" ht="15" customHeight="1" x14ac:dyDescent="0.25">
      <c r="A104" s="64"/>
      <c r="B104" s="65"/>
      <c r="C104" s="66"/>
      <c r="D104" s="67"/>
      <c r="E104" s="8"/>
      <c r="F104" s="8"/>
      <c r="G104" s="8"/>
      <c r="H104" s="8"/>
      <c r="I104" s="8"/>
    </row>
    <row r="105" spans="1:9" ht="25.5" customHeight="1" x14ac:dyDescent="0.25">
      <c r="A105" s="233" t="s">
        <v>16</v>
      </c>
      <c r="B105" s="239"/>
      <c r="C105" s="240"/>
      <c r="D105" s="163" t="s">
        <v>17</v>
      </c>
      <c r="E105" s="127" t="s">
        <v>208</v>
      </c>
      <c r="F105" s="127" t="s">
        <v>215</v>
      </c>
      <c r="G105" s="127" t="s">
        <v>216</v>
      </c>
      <c r="H105" s="143" t="s">
        <v>209</v>
      </c>
      <c r="I105" s="127" t="s">
        <v>209</v>
      </c>
    </row>
    <row r="106" spans="1:9" x14ac:dyDescent="0.25">
      <c r="A106" s="144"/>
      <c r="B106" s="145"/>
      <c r="C106" s="146"/>
      <c r="D106" s="147" t="s">
        <v>209</v>
      </c>
      <c r="E106" s="148">
        <v>1</v>
      </c>
      <c r="F106" s="148">
        <v>2</v>
      </c>
      <c r="G106" s="148">
        <v>3</v>
      </c>
      <c r="H106" s="149" t="s">
        <v>210</v>
      </c>
      <c r="I106" s="148" t="s">
        <v>211</v>
      </c>
    </row>
    <row r="107" spans="1:9" ht="15" customHeight="1" x14ac:dyDescent="0.25">
      <c r="A107" s="227" t="s">
        <v>59</v>
      </c>
      <c r="B107" s="228"/>
      <c r="C107" s="229"/>
      <c r="D107" s="167" t="s">
        <v>60</v>
      </c>
      <c r="E107" s="8"/>
      <c r="F107" s="8"/>
      <c r="G107" s="8"/>
      <c r="H107" s="8"/>
      <c r="I107" s="8"/>
    </row>
    <row r="108" spans="1:9" ht="15" customHeight="1" x14ac:dyDescent="0.25">
      <c r="A108" s="227" t="s">
        <v>97</v>
      </c>
      <c r="B108" s="228"/>
      <c r="C108" s="229"/>
      <c r="D108" s="167" t="s">
        <v>98</v>
      </c>
      <c r="E108" s="8"/>
      <c r="F108" s="8"/>
      <c r="G108" s="8"/>
      <c r="H108" s="8"/>
      <c r="I108" s="8"/>
    </row>
    <row r="109" spans="1:9" ht="15" customHeight="1" x14ac:dyDescent="0.25">
      <c r="A109" s="236" t="s">
        <v>99</v>
      </c>
      <c r="B109" s="237"/>
      <c r="C109" s="238"/>
      <c r="D109" s="171" t="s">
        <v>100</v>
      </c>
      <c r="E109" s="8"/>
      <c r="F109" s="8"/>
      <c r="G109" s="8"/>
      <c r="H109" s="8"/>
      <c r="I109" s="8"/>
    </row>
    <row r="110" spans="1:9" x14ac:dyDescent="0.25">
      <c r="A110" s="227">
        <v>3</v>
      </c>
      <c r="B110" s="228"/>
      <c r="C110" s="229"/>
      <c r="D110" s="167" t="s">
        <v>8</v>
      </c>
      <c r="E110" s="72">
        <v>7598.8</v>
      </c>
      <c r="F110" s="72">
        <v>0</v>
      </c>
      <c r="G110" s="72">
        <v>0</v>
      </c>
      <c r="H110" s="68">
        <v>0</v>
      </c>
      <c r="I110" s="68">
        <v>0</v>
      </c>
    </row>
    <row r="111" spans="1:9" x14ac:dyDescent="0.25">
      <c r="A111" s="230">
        <v>31</v>
      </c>
      <c r="B111" s="231"/>
      <c r="C111" s="232"/>
      <c r="D111" s="167" t="s">
        <v>9</v>
      </c>
      <c r="E111" s="72"/>
      <c r="F111" s="72">
        <v>0</v>
      </c>
      <c r="G111" s="72">
        <v>0</v>
      </c>
      <c r="H111" s="73"/>
      <c r="I111" s="73"/>
    </row>
    <row r="112" spans="1:9" x14ac:dyDescent="0.25">
      <c r="A112" s="64">
        <v>311</v>
      </c>
      <c r="B112" s="65"/>
      <c r="C112" s="66"/>
      <c r="D112" s="67" t="s">
        <v>65</v>
      </c>
      <c r="E112" s="73"/>
      <c r="F112" s="72">
        <v>0</v>
      </c>
      <c r="G112" s="72">
        <v>0</v>
      </c>
      <c r="H112" s="73"/>
      <c r="I112" s="73"/>
    </row>
    <row r="113" spans="1:9" x14ac:dyDescent="0.25">
      <c r="A113" s="64">
        <v>312</v>
      </c>
      <c r="B113" s="65"/>
      <c r="C113" s="66"/>
      <c r="D113" s="67" t="s">
        <v>69</v>
      </c>
      <c r="E113" s="73"/>
      <c r="F113" s="72">
        <v>0</v>
      </c>
      <c r="G113" s="72">
        <v>0</v>
      </c>
      <c r="H113" s="73"/>
      <c r="I113" s="73"/>
    </row>
    <row r="114" spans="1:9" x14ac:dyDescent="0.25">
      <c r="A114" s="64">
        <v>3121</v>
      </c>
      <c r="B114" s="65"/>
      <c r="C114" s="66"/>
      <c r="D114" s="67" t="s">
        <v>70</v>
      </c>
      <c r="E114" s="73"/>
      <c r="F114" s="72">
        <v>0</v>
      </c>
      <c r="G114" s="72">
        <v>0</v>
      </c>
      <c r="H114" s="73"/>
      <c r="I114" s="73"/>
    </row>
    <row r="115" spans="1:9" x14ac:dyDescent="0.25">
      <c r="A115" s="64">
        <v>313</v>
      </c>
      <c r="B115" s="65"/>
      <c r="C115" s="66"/>
      <c r="D115" s="67" t="s">
        <v>71</v>
      </c>
      <c r="E115" s="73"/>
      <c r="F115" s="72">
        <v>0</v>
      </c>
      <c r="G115" s="72">
        <v>0</v>
      </c>
      <c r="H115" s="73"/>
      <c r="I115" s="73"/>
    </row>
    <row r="116" spans="1:9" x14ac:dyDescent="0.25">
      <c r="A116" s="230">
        <v>32</v>
      </c>
      <c r="B116" s="231"/>
      <c r="C116" s="232"/>
      <c r="D116" s="61" t="s">
        <v>18</v>
      </c>
      <c r="E116" s="72">
        <v>7598.8</v>
      </c>
      <c r="F116" s="72">
        <v>0</v>
      </c>
      <c r="G116" s="72">
        <v>0</v>
      </c>
      <c r="H116" s="73">
        <v>0</v>
      </c>
      <c r="I116" s="68">
        <v>0</v>
      </c>
    </row>
    <row r="117" spans="1:9" x14ac:dyDescent="0.25">
      <c r="A117" s="64">
        <v>321</v>
      </c>
      <c r="B117" s="65"/>
      <c r="C117" s="66"/>
      <c r="D117" s="67" t="s">
        <v>74</v>
      </c>
      <c r="E117" s="73">
        <v>0</v>
      </c>
      <c r="F117" s="72">
        <v>0</v>
      </c>
      <c r="G117" s="72">
        <v>0</v>
      </c>
      <c r="H117" s="73">
        <v>0</v>
      </c>
      <c r="I117" s="73">
        <v>0</v>
      </c>
    </row>
    <row r="118" spans="1:9" x14ac:dyDescent="0.25">
      <c r="A118" s="64">
        <v>322</v>
      </c>
      <c r="B118" s="65"/>
      <c r="C118" s="66"/>
      <c r="D118" s="67" t="s">
        <v>87</v>
      </c>
      <c r="E118" s="73">
        <v>7598.8</v>
      </c>
      <c r="F118" s="72">
        <v>0</v>
      </c>
      <c r="G118" s="72">
        <v>0</v>
      </c>
      <c r="H118" s="73">
        <v>0</v>
      </c>
      <c r="I118" s="68">
        <v>0</v>
      </c>
    </row>
    <row r="119" spans="1:9" ht="22.5" customHeight="1" x14ac:dyDescent="0.25">
      <c r="A119" s="64">
        <v>3221</v>
      </c>
      <c r="B119" s="65"/>
      <c r="C119" s="66"/>
      <c r="D119" s="67" t="s">
        <v>101</v>
      </c>
      <c r="E119" s="73">
        <v>0</v>
      </c>
      <c r="F119" s="72">
        <v>0</v>
      </c>
      <c r="G119" s="72">
        <v>0</v>
      </c>
      <c r="H119" s="73">
        <v>0</v>
      </c>
      <c r="I119" s="73">
        <v>0</v>
      </c>
    </row>
    <row r="120" spans="1:9" ht="25.5" customHeight="1" x14ac:dyDescent="0.25">
      <c r="A120" s="64">
        <v>3222</v>
      </c>
      <c r="B120" s="65"/>
      <c r="C120" s="66"/>
      <c r="D120" s="67" t="s">
        <v>102</v>
      </c>
      <c r="E120" s="73">
        <v>7598.8</v>
      </c>
      <c r="F120" s="72">
        <v>0</v>
      </c>
      <c r="G120" s="72">
        <v>0</v>
      </c>
      <c r="H120" s="73">
        <v>0</v>
      </c>
      <c r="I120" s="68">
        <v>0</v>
      </c>
    </row>
    <row r="121" spans="1:9" ht="24" customHeight="1" x14ac:dyDescent="0.25">
      <c r="A121" s="64">
        <v>3223</v>
      </c>
      <c r="B121" s="65"/>
      <c r="C121" s="66"/>
      <c r="D121" s="67" t="s">
        <v>103</v>
      </c>
      <c r="E121" s="73"/>
      <c r="F121" s="72">
        <v>0</v>
      </c>
      <c r="G121" s="72">
        <v>0</v>
      </c>
      <c r="H121" s="73"/>
      <c r="I121" s="73"/>
    </row>
    <row r="122" spans="1:9" x14ac:dyDescent="0.25">
      <c r="A122" s="69"/>
      <c r="B122" s="70"/>
      <c r="C122" s="71"/>
      <c r="D122" s="61" t="s">
        <v>79</v>
      </c>
      <c r="E122" s="72">
        <v>7598.8</v>
      </c>
      <c r="F122" s="72">
        <v>0</v>
      </c>
      <c r="G122" s="72">
        <v>0</v>
      </c>
      <c r="H122" s="73">
        <v>0</v>
      </c>
      <c r="I122" s="68">
        <v>0</v>
      </c>
    </row>
    <row r="123" spans="1:9" x14ac:dyDescent="0.25">
      <c r="A123" s="64"/>
      <c r="B123" s="65"/>
      <c r="C123" s="66"/>
      <c r="D123" s="67"/>
      <c r="E123" s="8"/>
      <c r="F123" s="8"/>
      <c r="G123" s="8"/>
      <c r="H123" s="8"/>
      <c r="I123" s="8"/>
    </row>
    <row r="124" spans="1:9" ht="24" customHeight="1" x14ac:dyDescent="0.25">
      <c r="A124" s="233" t="s">
        <v>16</v>
      </c>
      <c r="B124" s="234"/>
      <c r="C124" s="235"/>
      <c r="D124" s="163" t="s">
        <v>17</v>
      </c>
      <c r="E124" s="127" t="s">
        <v>208</v>
      </c>
      <c r="F124" s="127" t="s">
        <v>215</v>
      </c>
      <c r="G124" s="127" t="s">
        <v>216</v>
      </c>
      <c r="H124" s="143" t="s">
        <v>209</v>
      </c>
      <c r="I124" s="127" t="s">
        <v>209</v>
      </c>
    </row>
    <row r="125" spans="1:9" x14ac:dyDescent="0.25">
      <c r="A125" s="144"/>
      <c r="B125" s="145"/>
      <c r="C125" s="146"/>
      <c r="D125" s="147" t="s">
        <v>209</v>
      </c>
      <c r="E125" s="148">
        <v>1</v>
      </c>
      <c r="F125" s="148">
        <v>2</v>
      </c>
      <c r="G125" s="148">
        <v>3</v>
      </c>
      <c r="H125" s="149" t="s">
        <v>210</v>
      </c>
      <c r="I125" s="148" t="s">
        <v>211</v>
      </c>
    </row>
    <row r="126" spans="1:9" x14ac:dyDescent="0.25">
      <c r="A126" s="227" t="s">
        <v>59</v>
      </c>
      <c r="B126" s="228"/>
      <c r="C126" s="229"/>
      <c r="D126" s="61" t="s">
        <v>60</v>
      </c>
      <c r="E126" s="8"/>
      <c r="F126" s="8"/>
      <c r="G126" s="8"/>
      <c r="H126" s="8"/>
      <c r="I126" s="8"/>
    </row>
    <row r="127" spans="1:9" x14ac:dyDescent="0.25">
      <c r="A127" s="227" t="s">
        <v>104</v>
      </c>
      <c r="B127" s="228"/>
      <c r="C127" s="229"/>
      <c r="D127" s="61" t="s">
        <v>105</v>
      </c>
      <c r="E127" s="8"/>
      <c r="F127" s="8"/>
      <c r="G127" s="8"/>
      <c r="H127" s="8"/>
      <c r="I127" s="8"/>
    </row>
    <row r="128" spans="1:9" ht="38.25" x14ac:dyDescent="0.25">
      <c r="A128" s="236" t="s">
        <v>106</v>
      </c>
      <c r="B128" s="237"/>
      <c r="C128" s="238"/>
      <c r="D128" s="62" t="s">
        <v>218</v>
      </c>
      <c r="E128" s="8"/>
      <c r="F128" s="8"/>
      <c r="G128" s="8"/>
      <c r="H128" s="8"/>
      <c r="I128" s="8"/>
    </row>
    <row r="129" spans="1:9" x14ac:dyDescent="0.25">
      <c r="A129" s="227">
        <v>3</v>
      </c>
      <c r="B129" s="228"/>
      <c r="C129" s="229"/>
      <c r="D129" s="61" t="s">
        <v>8</v>
      </c>
      <c r="E129" s="63">
        <f>SUM(E130+E141+E169)</f>
        <v>1323833.42</v>
      </c>
      <c r="F129" s="63">
        <v>1757141.37</v>
      </c>
      <c r="G129" s="63">
        <f>SUM(G130+G141+G169)</f>
        <v>1767671.98</v>
      </c>
      <c r="H129" s="68">
        <f>SUM(G129/F129*100)</f>
        <v>100.5993035153455</v>
      </c>
      <c r="I129" s="68">
        <f>SUM(G129/E129)*100</f>
        <v>133.52676804306694</v>
      </c>
    </row>
    <row r="130" spans="1:9" x14ac:dyDescent="0.25">
      <c r="A130" s="230">
        <v>31</v>
      </c>
      <c r="B130" s="231"/>
      <c r="C130" s="232"/>
      <c r="D130" s="61" t="s">
        <v>9</v>
      </c>
      <c r="E130" s="63">
        <f>SUM(E131+E135+E137)</f>
        <v>1191029.07</v>
      </c>
      <c r="F130" s="63">
        <v>1580394.68</v>
      </c>
      <c r="G130" s="63">
        <f>SUM(G131+G135+G137)</f>
        <v>1589742.37</v>
      </c>
      <c r="H130" s="68">
        <f t="shared" ref="H130:H185" si="8">SUM(G130/F130*100)</f>
        <v>100.59147819961025</v>
      </c>
      <c r="I130" s="68">
        <f t="shared" ref="I130:I185" si="9">SUM(G130/E130)*100</f>
        <v>133.4763701443492</v>
      </c>
    </row>
    <row r="131" spans="1:9" x14ac:dyDescent="0.25">
      <c r="A131" s="64">
        <v>311</v>
      </c>
      <c r="B131" s="65"/>
      <c r="C131" s="66"/>
      <c r="D131" s="67" t="s">
        <v>65</v>
      </c>
      <c r="E131" s="68">
        <f>SUM(E132:E134)</f>
        <v>984225.11</v>
      </c>
      <c r="F131" s="68">
        <v>1303894.68</v>
      </c>
      <c r="G131" s="68">
        <f>SUM(G132:G134)</f>
        <v>1313996.76</v>
      </c>
      <c r="H131" s="68">
        <f t="shared" si="8"/>
        <v>100.77476196160259</v>
      </c>
      <c r="I131" s="68">
        <f t="shared" si="9"/>
        <v>133.50571395196368</v>
      </c>
    </row>
    <row r="132" spans="1:9" x14ac:dyDescent="0.25">
      <c r="A132" s="64">
        <v>3111</v>
      </c>
      <c r="B132" s="65"/>
      <c r="C132" s="66"/>
      <c r="D132" s="67" t="s">
        <v>66</v>
      </c>
      <c r="E132" s="68">
        <v>947534.73</v>
      </c>
      <c r="F132" s="68">
        <v>1253094.68</v>
      </c>
      <c r="G132" s="68">
        <v>1264488.55</v>
      </c>
      <c r="H132" s="68">
        <f t="shared" si="8"/>
        <v>100.90925850870265</v>
      </c>
      <c r="I132" s="68">
        <f t="shared" si="9"/>
        <v>133.45036439983576</v>
      </c>
    </row>
    <row r="133" spans="1:9" x14ac:dyDescent="0.25">
      <c r="A133" s="64">
        <v>3113</v>
      </c>
      <c r="B133" s="65"/>
      <c r="C133" s="66"/>
      <c r="D133" s="67" t="s">
        <v>67</v>
      </c>
      <c r="E133" s="68">
        <v>24986.9</v>
      </c>
      <c r="F133" s="68">
        <v>36000</v>
      </c>
      <c r="G133" s="68">
        <v>35042.25</v>
      </c>
      <c r="H133" s="68">
        <f t="shared" si="8"/>
        <v>97.339583333333337</v>
      </c>
      <c r="I133" s="68">
        <f t="shared" si="9"/>
        <v>140.24248706322112</v>
      </c>
    </row>
    <row r="134" spans="1:9" x14ac:dyDescent="0.25">
      <c r="A134" s="64">
        <v>3114</v>
      </c>
      <c r="B134" s="65"/>
      <c r="C134" s="66"/>
      <c r="D134" s="67" t="s">
        <v>68</v>
      </c>
      <c r="E134" s="68">
        <v>11703.48</v>
      </c>
      <c r="F134" s="68">
        <v>14800</v>
      </c>
      <c r="G134" s="68">
        <v>14465.96</v>
      </c>
      <c r="H134" s="68">
        <f t="shared" si="8"/>
        <v>97.742972972972964</v>
      </c>
      <c r="I134" s="68">
        <f t="shared" si="9"/>
        <v>123.60391951795533</v>
      </c>
    </row>
    <row r="135" spans="1:9" x14ac:dyDescent="0.25">
      <c r="A135" s="64">
        <v>312</v>
      </c>
      <c r="B135" s="65"/>
      <c r="C135" s="66"/>
      <c r="D135" s="67" t="s">
        <v>69</v>
      </c>
      <c r="E135" s="68">
        <v>45446.28</v>
      </c>
      <c r="F135" s="68">
        <v>60000</v>
      </c>
      <c r="G135" s="68">
        <v>59219.5</v>
      </c>
      <c r="H135" s="68">
        <f t="shared" si="8"/>
        <v>98.69916666666667</v>
      </c>
      <c r="I135" s="68">
        <f t="shared" si="9"/>
        <v>130.30659495122595</v>
      </c>
    </row>
    <row r="136" spans="1:9" x14ac:dyDescent="0.25">
      <c r="A136" s="64">
        <v>3121</v>
      </c>
      <c r="B136" s="65"/>
      <c r="C136" s="66"/>
      <c r="D136" s="67" t="s">
        <v>70</v>
      </c>
      <c r="E136" s="68">
        <v>45446.28</v>
      </c>
      <c r="F136" s="68">
        <v>60000</v>
      </c>
      <c r="G136" s="68">
        <v>59219.5</v>
      </c>
      <c r="H136" s="68">
        <f t="shared" si="8"/>
        <v>98.69916666666667</v>
      </c>
      <c r="I136" s="68">
        <f t="shared" si="9"/>
        <v>130.30659495122595</v>
      </c>
    </row>
    <row r="137" spans="1:9" x14ac:dyDescent="0.25">
      <c r="A137" s="64">
        <v>313</v>
      </c>
      <c r="B137" s="65"/>
      <c r="C137" s="66"/>
      <c r="D137" s="67" t="s">
        <v>71</v>
      </c>
      <c r="E137" s="68">
        <v>161357.68</v>
      </c>
      <c r="F137" s="68">
        <v>216500</v>
      </c>
      <c r="G137" s="68">
        <v>216526.11</v>
      </c>
      <c r="H137" s="68">
        <f t="shared" si="8"/>
        <v>100.01206004618936</v>
      </c>
      <c r="I137" s="68">
        <f t="shared" si="9"/>
        <v>134.19014824704968</v>
      </c>
    </row>
    <row r="138" spans="1:9" x14ac:dyDescent="0.25">
      <c r="A138" s="64">
        <v>3131</v>
      </c>
      <c r="B138" s="65"/>
      <c r="C138" s="66"/>
      <c r="D138" s="67" t="s">
        <v>72</v>
      </c>
      <c r="E138" s="68">
        <v>0</v>
      </c>
      <c r="F138" s="68">
        <v>0</v>
      </c>
      <c r="G138" s="68">
        <v>0</v>
      </c>
      <c r="H138" s="68">
        <v>0</v>
      </c>
      <c r="I138" s="68">
        <v>0</v>
      </c>
    </row>
    <row r="139" spans="1:9" ht="25.5" x14ac:dyDescent="0.25">
      <c r="A139" s="64">
        <v>3132</v>
      </c>
      <c r="B139" s="65"/>
      <c r="C139" s="66"/>
      <c r="D139" s="67" t="s">
        <v>73</v>
      </c>
      <c r="E139" s="68">
        <v>161357.68</v>
      </c>
      <c r="F139" s="68">
        <v>216500</v>
      </c>
      <c r="G139" s="68">
        <v>216526.11</v>
      </c>
      <c r="H139" s="68">
        <f t="shared" si="8"/>
        <v>100.01206004618936</v>
      </c>
      <c r="I139" s="68">
        <f t="shared" si="9"/>
        <v>134.19014824704968</v>
      </c>
    </row>
    <row r="140" spans="1:9" ht="38.25" x14ac:dyDescent="0.25">
      <c r="A140" s="64">
        <v>3133</v>
      </c>
      <c r="B140" s="65"/>
      <c r="C140" s="66"/>
      <c r="D140" s="67" t="s">
        <v>153</v>
      </c>
      <c r="E140" s="68"/>
      <c r="F140" s="68"/>
      <c r="G140" s="68"/>
      <c r="H140" s="68"/>
      <c r="I140" s="68"/>
    </row>
    <row r="141" spans="1:9" x14ac:dyDescent="0.25">
      <c r="A141" s="230">
        <v>32</v>
      </c>
      <c r="B141" s="231"/>
      <c r="C141" s="232"/>
      <c r="D141" s="61" t="s">
        <v>18</v>
      </c>
      <c r="E141" s="63">
        <f>SUM(E142+E147+E155+E160+E161)</f>
        <v>127908.39</v>
      </c>
      <c r="F141" s="63">
        <v>168598</v>
      </c>
      <c r="G141" s="63">
        <f>SUM(G142+G147+G155+G160+G161)</f>
        <v>169559.19</v>
      </c>
      <c r="H141" s="68">
        <f t="shared" si="8"/>
        <v>100.57010759320988</v>
      </c>
      <c r="I141" s="68">
        <f t="shared" si="9"/>
        <v>132.56299293580352</v>
      </c>
    </row>
    <row r="142" spans="1:9" x14ac:dyDescent="0.25">
      <c r="A142" s="64">
        <v>321</v>
      </c>
      <c r="B142" s="65"/>
      <c r="C142" s="66"/>
      <c r="D142" s="67" t="s">
        <v>74</v>
      </c>
      <c r="E142" s="68">
        <f>SUM(E143:E146)</f>
        <v>48118.5</v>
      </c>
      <c r="F142" s="68">
        <v>48322</v>
      </c>
      <c r="G142" s="68">
        <f>SUM(G143:G146)</f>
        <v>47438.75</v>
      </c>
      <c r="H142" s="68">
        <f t="shared" si="8"/>
        <v>98.172157609370473</v>
      </c>
      <c r="I142" s="68">
        <f t="shared" si="9"/>
        <v>98.587341666926449</v>
      </c>
    </row>
    <row r="143" spans="1:9" x14ac:dyDescent="0.25">
      <c r="A143" s="64">
        <v>3211</v>
      </c>
      <c r="B143" s="65"/>
      <c r="C143" s="66"/>
      <c r="D143" s="67" t="s">
        <v>75</v>
      </c>
      <c r="E143" s="68">
        <v>271.18</v>
      </c>
      <c r="F143" s="68">
        <v>322</v>
      </c>
      <c r="G143" s="68">
        <v>260</v>
      </c>
      <c r="H143" s="68">
        <f t="shared" si="8"/>
        <v>80.745341614906835</v>
      </c>
      <c r="I143" s="68">
        <f t="shared" si="9"/>
        <v>95.877277085330775</v>
      </c>
    </row>
    <row r="144" spans="1:9" ht="25.5" x14ac:dyDescent="0.25">
      <c r="A144" s="64">
        <v>3212</v>
      </c>
      <c r="B144" s="65"/>
      <c r="C144" s="66"/>
      <c r="D144" s="67" t="s">
        <v>76</v>
      </c>
      <c r="E144" s="68">
        <v>47802.32</v>
      </c>
      <c r="F144" s="68">
        <v>48000</v>
      </c>
      <c r="G144" s="68">
        <v>47178.75</v>
      </c>
      <c r="H144" s="68">
        <f t="shared" si="8"/>
        <v>98.2890625</v>
      </c>
      <c r="I144" s="68">
        <f t="shared" si="9"/>
        <v>98.695523564546662</v>
      </c>
    </row>
    <row r="145" spans="1:9" x14ac:dyDescent="0.25">
      <c r="A145" s="64">
        <v>3213</v>
      </c>
      <c r="B145" s="65"/>
      <c r="C145" s="66"/>
      <c r="D145" s="67" t="s">
        <v>77</v>
      </c>
      <c r="E145" s="68">
        <v>45</v>
      </c>
      <c r="F145" s="68">
        <v>0</v>
      </c>
      <c r="G145" s="68">
        <v>0</v>
      </c>
      <c r="H145" s="68">
        <v>0</v>
      </c>
      <c r="I145" s="68">
        <f t="shared" si="9"/>
        <v>0</v>
      </c>
    </row>
    <row r="146" spans="1:9" ht="25.5" x14ac:dyDescent="0.25">
      <c r="A146" s="64">
        <v>3214</v>
      </c>
      <c r="B146" s="65"/>
      <c r="C146" s="66"/>
      <c r="D146" s="67" t="s">
        <v>78</v>
      </c>
      <c r="E146" s="68">
        <v>0</v>
      </c>
      <c r="F146" s="68">
        <v>0</v>
      </c>
      <c r="G146" s="68">
        <v>0</v>
      </c>
      <c r="H146" s="68">
        <v>0</v>
      </c>
      <c r="I146" s="68">
        <v>0</v>
      </c>
    </row>
    <row r="147" spans="1:9" x14ac:dyDescent="0.25">
      <c r="A147" s="64">
        <v>322</v>
      </c>
      <c r="B147" s="65"/>
      <c r="C147" s="66"/>
      <c r="D147" s="67" t="s">
        <v>87</v>
      </c>
      <c r="E147" s="68">
        <f>SUM(E148:E154)</f>
        <v>65497.399999999994</v>
      </c>
      <c r="F147" s="68">
        <v>97300</v>
      </c>
      <c r="G147" s="68">
        <f>SUM(G148:G154)</f>
        <v>97381.440000000002</v>
      </c>
      <c r="H147" s="68">
        <f t="shared" si="8"/>
        <v>100.08369989722507</v>
      </c>
      <c r="I147" s="68">
        <f t="shared" si="9"/>
        <v>148.67985599428374</v>
      </c>
    </row>
    <row r="148" spans="1:9" ht="25.5" x14ac:dyDescent="0.25">
      <c r="A148" s="64">
        <v>3221</v>
      </c>
      <c r="B148" s="65"/>
      <c r="C148" s="66"/>
      <c r="D148" s="67" t="s">
        <v>101</v>
      </c>
      <c r="E148" s="68">
        <v>6757.23</v>
      </c>
      <c r="F148" s="68">
        <v>5300</v>
      </c>
      <c r="G148" s="68">
        <v>8041.72</v>
      </c>
      <c r="H148" s="68">
        <f t="shared" si="8"/>
        <v>151.73056603773585</v>
      </c>
      <c r="I148" s="68">
        <f t="shared" si="9"/>
        <v>119.0091206011931</v>
      </c>
    </row>
    <row r="149" spans="1:9" x14ac:dyDescent="0.25">
      <c r="A149" s="64">
        <v>3222</v>
      </c>
      <c r="B149" s="65"/>
      <c r="C149" s="66"/>
      <c r="D149" s="67" t="s">
        <v>102</v>
      </c>
      <c r="E149" s="68">
        <v>58740.17</v>
      </c>
      <c r="F149" s="68">
        <v>90000</v>
      </c>
      <c r="G149" s="68">
        <v>86208.47</v>
      </c>
      <c r="H149" s="68">
        <f t="shared" si="8"/>
        <v>95.787188888888892</v>
      </c>
      <c r="I149" s="68">
        <f t="shared" si="9"/>
        <v>146.76237743268362</v>
      </c>
    </row>
    <row r="150" spans="1:9" x14ac:dyDescent="0.25">
      <c r="A150" s="64">
        <v>3223</v>
      </c>
      <c r="B150" s="65"/>
      <c r="C150" s="66"/>
      <c r="D150" s="67" t="s">
        <v>103</v>
      </c>
      <c r="E150" s="68">
        <v>0</v>
      </c>
      <c r="F150" s="68">
        <v>0</v>
      </c>
      <c r="G150" s="68">
        <v>0</v>
      </c>
      <c r="H150" s="68">
        <v>0</v>
      </c>
      <c r="I150" s="68" t="e">
        <f t="shared" si="9"/>
        <v>#DIV/0!</v>
      </c>
    </row>
    <row r="151" spans="1:9" ht="25.5" x14ac:dyDescent="0.25">
      <c r="A151" s="64">
        <v>3224</v>
      </c>
      <c r="B151" s="65"/>
      <c r="C151" s="66"/>
      <c r="D151" s="67" t="s">
        <v>107</v>
      </c>
      <c r="E151" s="68">
        <v>0</v>
      </c>
      <c r="F151" s="68">
        <v>0</v>
      </c>
      <c r="G151" s="68">
        <v>0</v>
      </c>
      <c r="H151" s="68">
        <v>0</v>
      </c>
      <c r="I151" s="68">
        <v>0</v>
      </c>
    </row>
    <row r="152" spans="1:9" x14ac:dyDescent="0.25">
      <c r="A152" s="64">
        <v>3225</v>
      </c>
      <c r="B152" s="65"/>
      <c r="C152" s="66"/>
      <c r="D152" s="67" t="s">
        <v>108</v>
      </c>
      <c r="E152" s="68">
        <v>0</v>
      </c>
      <c r="F152" s="68">
        <v>2000</v>
      </c>
      <c r="G152" s="68">
        <v>3131.25</v>
      </c>
      <c r="H152" s="68">
        <f t="shared" si="8"/>
        <v>156.5625</v>
      </c>
      <c r="I152" s="68">
        <v>0</v>
      </c>
    </row>
    <row r="153" spans="1:9" ht="25.5" x14ac:dyDescent="0.25">
      <c r="A153" s="64">
        <v>3226</v>
      </c>
      <c r="B153" s="65"/>
      <c r="C153" s="66"/>
      <c r="D153" s="67" t="s">
        <v>109</v>
      </c>
      <c r="E153" s="68">
        <v>0</v>
      </c>
      <c r="F153" s="68">
        <v>0</v>
      </c>
      <c r="G153" s="68">
        <v>0</v>
      </c>
      <c r="H153" s="68">
        <v>0</v>
      </c>
      <c r="I153" s="68">
        <v>0</v>
      </c>
    </row>
    <row r="154" spans="1:9" ht="25.5" x14ac:dyDescent="0.25">
      <c r="A154" s="64">
        <v>3227</v>
      </c>
      <c r="B154" s="65"/>
      <c r="C154" s="66"/>
      <c r="D154" s="67" t="s">
        <v>110</v>
      </c>
      <c r="E154" s="68">
        <v>0</v>
      </c>
      <c r="F154" s="68">
        <v>0</v>
      </c>
      <c r="G154" s="68">
        <v>0</v>
      </c>
      <c r="H154" s="68">
        <v>0</v>
      </c>
      <c r="I154" s="68">
        <v>0</v>
      </c>
    </row>
    <row r="155" spans="1:9" x14ac:dyDescent="0.25">
      <c r="A155" s="64">
        <v>323</v>
      </c>
      <c r="B155" s="65"/>
      <c r="C155" s="66"/>
      <c r="D155" s="67" t="s">
        <v>88</v>
      </c>
      <c r="E155" s="68">
        <f>SUM(E156:E159)</f>
        <v>9616.57</v>
      </c>
      <c r="F155" s="68">
        <v>19000</v>
      </c>
      <c r="G155" s="68">
        <f>SUM(G156:G159)</f>
        <v>20763</v>
      </c>
      <c r="H155" s="68">
        <f t="shared" si="8"/>
        <v>109.27894736842106</v>
      </c>
      <c r="I155" s="68">
        <f t="shared" si="9"/>
        <v>215.90858278991365</v>
      </c>
    </row>
    <row r="156" spans="1:9" x14ac:dyDescent="0.25">
      <c r="A156" s="64">
        <v>3231</v>
      </c>
      <c r="B156" s="65"/>
      <c r="C156" s="66"/>
      <c r="D156" s="67" t="s">
        <v>111</v>
      </c>
      <c r="E156" s="68">
        <v>9616.57</v>
      </c>
      <c r="F156" s="68">
        <v>19000</v>
      </c>
      <c r="G156" s="68">
        <v>20763</v>
      </c>
      <c r="H156" s="68">
        <f t="shared" si="8"/>
        <v>109.27894736842106</v>
      </c>
      <c r="I156" s="68">
        <f t="shared" si="9"/>
        <v>215.90858278991365</v>
      </c>
    </row>
    <row r="157" spans="1:9" ht="25.5" x14ac:dyDescent="0.25">
      <c r="A157" s="64">
        <v>3232</v>
      </c>
      <c r="B157" s="65"/>
      <c r="C157" s="66"/>
      <c r="D157" s="67" t="s">
        <v>112</v>
      </c>
      <c r="E157" s="68">
        <v>0</v>
      </c>
      <c r="F157" s="68">
        <v>0</v>
      </c>
      <c r="G157" s="68">
        <v>0</v>
      </c>
      <c r="H157" s="68">
        <v>0</v>
      </c>
      <c r="I157" s="68">
        <v>0</v>
      </c>
    </row>
    <row r="158" spans="1:9" x14ac:dyDescent="0.25">
      <c r="A158" s="64">
        <v>3236</v>
      </c>
      <c r="B158" s="65"/>
      <c r="C158" s="66"/>
      <c r="D158" s="67" t="s">
        <v>152</v>
      </c>
      <c r="E158" s="68">
        <v>0</v>
      </c>
      <c r="F158" s="68">
        <v>0</v>
      </c>
      <c r="G158" s="68">
        <v>0</v>
      </c>
      <c r="H158" s="68">
        <v>0</v>
      </c>
      <c r="I158" s="68">
        <v>0</v>
      </c>
    </row>
    <row r="159" spans="1:9" x14ac:dyDescent="0.25">
      <c r="A159" s="64">
        <v>3239</v>
      </c>
      <c r="B159" s="65"/>
      <c r="C159" s="66"/>
      <c r="D159" s="67" t="s">
        <v>113</v>
      </c>
      <c r="E159" s="68">
        <v>0</v>
      </c>
      <c r="F159" s="68">
        <v>0</v>
      </c>
      <c r="G159" s="68">
        <v>0</v>
      </c>
      <c r="H159" s="68">
        <v>0</v>
      </c>
      <c r="I159" s="68">
        <v>0</v>
      </c>
    </row>
    <row r="160" spans="1:9" ht="25.5" x14ac:dyDescent="0.25">
      <c r="A160" s="64">
        <v>324</v>
      </c>
      <c r="B160" s="65"/>
      <c r="C160" s="66"/>
      <c r="D160" s="67" t="s">
        <v>89</v>
      </c>
      <c r="E160" s="68">
        <v>0</v>
      </c>
      <c r="F160" s="68">
        <v>0</v>
      </c>
      <c r="G160" s="68">
        <v>0</v>
      </c>
      <c r="H160" s="68">
        <v>0</v>
      </c>
      <c r="I160" s="68">
        <v>0</v>
      </c>
    </row>
    <row r="161" spans="1:9" ht="25.5" x14ac:dyDescent="0.25">
      <c r="A161" s="64">
        <v>329</v>
      </c>
      <c r="B161" s="65"/>
      <c r="C161" s="66"/>
      <c r="D161" s="67" t="s">
        <v>90</v>
      </c>
      <c r="E161" s="68">
        <f>SUM(E162:E164)</f>
        <v>4675.92</v>
      </c>
      <c r="F161" s="68">
        <v>3976</v>
      </c>
      <c r="G161" s="68">
        <f>SUM(G162:G164)</f>
        <v>3976</v>
      </c>
      <c r="H161" s="68">
        <f t="shared" si="8"/>
        <v>100</v>
      </c>
      <c r="I161" s="68">
        <f t="shared" si="9"/>
        <v>85.031394891272726</v>
      </c>
    </row>
    <row r="162" spans="1:9" x14ac:dyDescent="0.25">
      <c r="A162" s="64">
        <v>3295</v>
      </c>
      <c r="B162" s="65"/>
      <c r="C162" s="66"/>
      <c r="D162" s="67" t="s">
        <v>114</v>
      </c>
      <c r="E162" s="68">
        <v>3080</v>
      </c>
      <c r="F162" s="68">
        <v>3976</v>
      </c>
      <c r="G162" s="68">
        <v>3976</v>
      </c>
      <c r="H162" s="68">
        <f t="shared" si="8"/>
        <v>100</v>
      </c>
      <c r="I162" s="68">
        <f t="shared" si="9"/>
        <v>129.09090909090909</v>
      </c>
    </row>
    <row r="163" spans="1:9" x14ac:dyDescent="0.25">
      <c r="A163" s="64">
        <v>3296</v>
      </c>
      <c r="B163" s="65"/>
      <c r="C163" s="66"/>
      <c r="D163" s="67" t="s">
        <v>141</v>
      </c>
      <c r="E163" s="68">
        <v>0</v>
      </c>
      <c r="F163" s="68">
        <v>0</v>
      </c>
      <c r="G163" s="68">
        <v>0</v>
      </c>
      <c r="H163" s="68">
        <v>0</v>
      </c>
      <c r="I163" s="68">
        <v>0</v>
      </c>
    </row>
    <row r="164" spans="1:9" ht="25.5" x14ac:dyDescent="0.25">
      <c r="A164" s="64">
        <v>3299</v>
      </c>
      <c r="B164" s="65"/>
      <c r="C164" s="66"/>
      <c r="D164" s="67" t="s">
        <v>90</v>
      </c>
      <c r="E164" s="68">
        <v>1595.92</v>
      </c>
      <c r="F164" s="68">
        <v>0</v>
      </c>
      <c r="G164" s="68">
        <v>0</v>
      </c>
      <c r="H164" s="68">
        <v>0</v>
      </c>
      <c r="I164" s="68">
        <f t="shared" si="9"/>
        <v>0</v>
      </c>
    </row>
    <row r="165" spans="1:9" x14ac:dyDescent="0.25">
      <c r="A165" s="69">
        <v>34</v>
      </c>
      <c r="B165" s="70"/>
      <c r="C165" s="71"/>
      <c r="D165" s="61" t="s">
        <v>91</v>
      </c>
      <c r="E165" s="63">
        <v>0</v>
      </c>
      <c r="F165" s="63">
        <v>0</v>
      </c>
      <c r="G165" s="63">
        <v>0</v>
      </c>
      <c r="H165" s="68">
        <v>0</v>
      </c>
      <c r="I165" s="68">
        <v>0</v>
      </c>
    </row>
    <row r="166" spans="1:9" x14ac:dyDescent="0.25">
      <c r="A166" s="64">
        <v>343</v>
      </c>
      <c r="B166" s="65"/>
      <c r="C166" s="66"/>
      <c r="D166" s="67" t="s">
        <v>92</v>
      </c>
      <c r="E166" s="68">
        <v>0</v>
      </c>
      <c r="F166" s="68">
        <v>0</v>
      </c>
      <c r="G166" s="68">
        <v>0</v>
      </c>
      <c r="H166" s="68">
        <v>0</v>
      </c>
      <c r="I166" s="68">
        <v>0</v>
      </c>
    </row>
    <row r="167" spans="1:9" ht="25.5" x14ac:dyDescent="0.25">
      <c r="A167" s="64">
        <v>3431</v>
      </c>
      <c r="B167" s="65"/>
      <c r="C167" s="66"/>
      <c r="D167" s="67" t="s">
        <v>115</v>
      </c>
      <c r="E167" s="68">
        <v>0</v>
      </c>
      <c r="F167" s="68">
        <v>0</v>
      </c>
      <c r="G167" s="68">
        <v>0</v>
      </c>
      <c r="H167" s="68">
        <v>0</v>
      </c>
      <c r="I167" s="68">
        <v>0</v>
      </c>
    </row>
    <row r="168" spans="1:9" x14ac:dyDescent="0.25">
      <c r="A168" s="64">
        <v>3433</v>
      </c>
      <c r="B168" s="65"/>
      <c r="C168" s="66"/>
      <c r="D168" s="67" t="s">
        <v>116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</row>
    <row r="169" spans="1:9" ht="38.25" x14ac:dyDescent="0.25">
      <c r="A169" s="69">
        <v>37</v>
      </c>
      <c r="B169" s="70"/>
      <c r="C169" s="71"/>
      <c r="D169" s="61" t="s">
        <v>93</v>
      </c>
      <c r="E169" s="63">
        <f>SUM(E170)</f>
        <v>4895.96</v>
      </c>
      <c r="F169" s="63">
        <v>8148.69</v>
      </c>
      <c r="G169" s="63">
        <f>SUM(G170)</f>
        <v>8370.42</v>
      </c>
      <c r="H169" s="68">
        <f t="shared" si="8"/>
        <v>102.72105086829907</v>
      </c>
      <c r="I169" s="68">
        <f t="shared" si="9"/>
        <v>170.96585756419577</v>
      </c>
    </row>
    <row r="170" spans="1:9" ht="25.5" x14ac:dyDescent="0.25">
      <c r="A170" s="64">
        <v>372</v>
      </c>
      <c r="B170" s="65"/>
      <c r="C170" s="66"/>
      <c r="D170" s="67" t="s">
        <v>94</v>
      </c>
      <c r="E170" s="68">
        <f>SUM(E171:E172)</f>
        <v>4895.96</v>
      </c>
      <c r="F170" s="68">
        <v>8148.69</v>
      </c>
      <c r="G170" s="68">
        <f>SUM(G171:G172)</f>
        <v>8370.42</v>
      </c>
      <c r="H170" s="68">
        <f t="shared" si="8"/>
        <v>102.72105086829907</v>
      </c>
      <c r="I170" s="68">
        <f t="shared" si="9"/>
        <v>170.96585756419577</v>
      </c>
    </row>
    <row r="171" spans="1:9" ht="25.5" x14ac:dyDescent="0.25">
      <c r="A171" s="64">
        <v>3721</v>
      </c>
      <c r="B171" s="65"/>
      <c r="C171" s="66"/>
      <c r="D171" s="67" t="s">
        <v>117</v>
      </c>
      <c r="E171" s="68">
        <v>437.66</v>
      </c>
      <c r="F171" s="68">
        <v>265</v>
      </c>
      <c r="G171" s="68">
        <v>306.85000000000002</v>
      </c>
      <c r="H171" s="68">
        <f t="shared" si="8"/>
        <v>115.79245283018868</v>
      </c>
      <c r="I171" s="68">
        <f t="shared" si="9"/>
        <v>70.1115020792396</v>
      </c>
    </row>
    <row r="172" spans="1:9" ht="25.5" x14ac:dyDescent="0.25">
      <c r="A172" s="64">
        <v>3722</v>
      </c>
      <c r="B172" s="65"/>
      <c r="C172" s="66"/>
      <c r="D172" s="67" t="s">
        <v>118</v>
      </c>
      <c r="E172" s="68">
        <v>4458.3</v>
      </c>
      <c r="F172" s="68">
        <v>7883.69</v>
      </c>
      <c r="G172" s="68">
        <v>8063.57</v>
      </c>
      <c r="H172" s="68">
        <f t="shared" si="8"/>
        <v>102.28167266850929</v>
      </c>
      <c r="I172" s="68">
        <f t="shared" si="9"/>
        <v>180.86647376802816</v>
      </c>
    </row>
    <row r="173" spans="1:9" ht="38.25" x14ac:dyDescent="0.25">
      <c r="A173" s="69">
        <v>4</v>
      </c>
      <c r="B173" s="70"/>
      <c r="C173" s="71"/>
      <c r="D173" s="61" t="s">
        <v>24</v>
      </c>
      <c r="E173" s="63">
        <v>25616.06</v>
      </c>
      <c r="F173" s="63">
        <v>36214.44</v>
      </c>
      <c r="G173" s="63">
        <v>36958.44</v>
      </c>
      <c r="H173" s="68">
        <f t="shared" si="8"/>
        <v>102.05442911722507</v>
      </c>
      <c r="I173" s="68">
        <f t="shared" si="9"/>
        <v>144.27839410120058</v>
      </c>
    </row>
    <row r="174" spans="1:9" ht="38.25" x14ac:dyDescent="0.25">
      <c r="A174" s="69">
        <v>42</v>
      </c>
      <c r="B174" s="70"/>
      <c r="C174" s="71"/>
      <c r="D174" s="61" t="s">
        <v>24</v>
      </c>
      <c r="E174" s="63">
        <f>SUM(E175+E182)</f>
        <v>25616.06</v>
      </c>
      <c r="F174" s="63">
        <v>36214.44</v>
      </c>
      <c r="G174" s="63">
        <f>SUM(G175+G182)</f>
        <v>36958.44</v>
      </c>
      <c r="H174" s="68">
        <f t="shared" si="8"/>
        <v>102.05442911722507</v>
      </c>
      <c r="I174" s="68">
        <f t="shared" si="9"/>
        <v>144.27839410120058</v>
      </c>
    </row>
    <row r="175" spans="1:9" x14ac:dyDescent="0.25">
      <c r="A175" s="64">
        <v>422</v>
      </c>
      <c r="B175" s="65"/>
      <c r="C175" s="66"/>
      <c r="D175" s="67" t="s">
        <v>95</v>
      </c>
      <c r="E175" s="68">
        <v>0</v>
      </c>
      <c r="F175" s="68">
        <v>8798.44</v>
      </c>
      <c r="G175" s="68">
        <v>8798.44</v>
      </c>
      <c r="H175" s="68">
        <f t="shared" si="8"/>
        <v>100</v>
      </c>
      <c r="I175" s="68">
        <v>0</v>
      </c>
    </row>
    <row r="176" spans="1:9" x14ac:dyDescent="0.25">
      <c r="A176" s="64">
        <v>4221</v>
      </c>
      <c r="B176" s="65"/>
      <c r="C176" s="66"/>
      <c r="D176" s="67" t="s">
        <v>119</v>
      </c>
      <c r="E176" s="68">
        <v>0</v>
      </c>
      <c r="F176" s="68">
        <v>0</v>
      </c>
      <c r="G176" s="68">
        <v>0</v>
      </c>
      <c r="H176" s="68">
        <v>0</v>
      </c>
      <c r="I176" s="68">
        <v>0</v>
      </c>
    </row>
    <row r="177" spans="1:9" x14ac:dyDescent="0.25">
      <c r="A177" s="64">
        <v>4222</v>
      </c>
      <c r="B177" s="65"/>
      <c r="C177" s="66"/>
      <c r="D177" s="67" t="s">
        <v>120</v>
      </c>
      <c r="E177" s="68">
        <v>0</v>
      </c>
      <c r="F177" s="68">
        <v>0</v>
      </c>
      <c r="G177" s="68">
        <v>0</v>
      </c>
      <c r="H177" s="68">
        <v>0</v>
      </c>
      <c r="I177" s="68">
        <v>0</v>
      </c>
    </row>
    <row r="178" spans="1:9" x14ac:dyDescent="0.25">
      <c r="A178" s="64">
        <v>4223</v>
      </c>
      <c r="B178" s="65"/>
      <c r="C178" s="66"/>
      <c r="D178" s="67" t="s">
        <v>121</v>
      </c>
      <c r="E178" s="68">
        <v>0</v>
      </c>
      <c r="F178" s="68">
        <v>8798.44</v>
      </c>
      <c r="G178" s="68">
        <v>8798.44</v>
      </c>
      <c r="H178" s="68">
        <f t="shared" si="8"/>
        <v>100</v>
      </c>
      <c r="I178" s="68">
        <v>0</v>
      </c>
    </row>
    <row r="179" spans="1:9" x14ac:dyDescent="0.25">
      <c r="A179" s="64">
        <v>4225</v>
      </c>
      <c r="B179" s="65"/>
      <c r="C179" s="66"/>
      <c r="D179" s="67" t="s">
        <v>122</v>
      </c>
      <c r="E179" s="68">
        <v>0</v>
      </c>
      <c r="F179" s="68">
        <v>0</v>
      </c>
      <c r="G179" s="68">
        <v>0</v>
      </c>
      <c r="H179" s="68">
        <v>0</v>
      </c>
      <c r="I179" s="68">
        <v>0</v>
      </c>
    </row>
    <row r="180" spans="1:9" x14ac:dyDescent="0.25">
      <c r="A180" s="64">
        <v>4226</v>
      </c>
      <c r="B180" s="65"/>
      <c r="C180" s="66"/>
      <c r="D180" s="67" t="s">
        <v>123</v>
      </c>
      <c r="E180" s="68">
        <v>0</v>
      </c>
      <c r="F180" s="68">
        <v>0</v>
      </c>
      <c r="G180" s="68">
        <v>0</v>
      </c>
      <c r="H180" s="68">
        <v>0</v>
      </c>
      <c r="I180" s="68">
        <v>0</v>
      </c>
    </row>
    <row r="181" spans="1:9" ht="21" customHeight="1" x14ac:dyDescent="0.25">
      <c r="A181" s="64">
        <v>4227</v>
      </c>
      <c r="B181" s="65"/>
      <c r="C181" s="66"/>
      <c r="D181" s="67" t="s">
        <v>124</v>
      </c>
      <c r="E181" s="68">
        <v>0</v>
      </c>
      <c r="F181" s="68">
        <v>0</v>
      </c>
      <c r="G181" s="68">
        <v>0</v>
      </c>
      <c r="H181" s="68">
        <v>0</v>
      </c>
      <c r="I181" s="68">
        <v>0</v>
      </c>
    </row>
    <row r="182" spans="1:9" ht="25.5" customHeight="1" x14ac:dyDescent="0.25">
      <c r="A182" s="64">
        <v>424</v>
      </c>
      <c r="B182" s="65"/>
      <c r="C182" s="66"/>
      <c r="D182" s="67" t="s">
        <v>96</v>
      </c>
      <c r="E182" s="68">
        <v>25616.06</v>
      </c>
      <c r="F182" s="68">
        <v>27416</v>
      </c>
      <c r="G182" s="68">
        <v>28160</v>
      </c>
      <c r="H182" s="68">
        <f t="shared" si="8"/>
        <v>102.71374379924131</v>
      </c>
      <c r="I182" s="68">
        <f t="shared" si="9"/>
        <v>109.93103545197818</v>
      </c>
    </row>
    <row r="183" spans="1:9" ht="15" customHeight="1" x14ac:dyDescent="0.25">
      <c r="A183" s="64">
        <v>4241</v>
      </c>
      <c r="B183" s="65"/>
      <c r="C183" s="66"/>
      <c r="D183" s="67" t="s">
        <v>125</v>
      </c>
      <c r="E183" s="63">
        <v>21000</v>
      </c>
      <c r="F183" s="63">
        <v>27416</v>
      </c>
      <c r="G183" s="63">
        <v>28160</v>
      </c>
      <c r="H183" s="68">
        <f t="shared" si="8"/>
        <v>102.71374379924131</v>
      </c>
      <c r="I183" s="68">
        <f t="shared" si="9"/>
        <v>134.0952380952381</v>
      </c>
    </row>
    <row r="184" spans="1:9" x14ac:dyDescent="0.25">
      <c r="A184" s="64"/>
      <c r="B184" s="65"/>
      <c r="C184" s="66"/>
      <c r="D184" s="61"/>
      <c r="E184" s="63">
        <v>0</v>
      </c>
      <c r="F184" s="63">
        <v>0</v>
      </c>
      <c r="G184" s="63">
        <v>0</v>
      </c>
      <c r="H184" s="68">
        <v>0</v>
      </c>
      <c r="I184" s="68">
        <v>0</v>
      </c>
    </row>
    <row r="185" spans="1:9" x14ac:dyDescent="0.25">
      <c r="A185" s="64"/>
      <c r="B185" s="65"/>
      <c r="C185" s="66"/>
      <c r="D185" s="61" t="s">
        <v>79</v>
      </c>
      <c r="E185" s="63">
        <f>SUM(E129+E173)</f>
        <v>1349449.48</v>
      </c>
      <c r="F185" s="63">
        <v>1793355.81</v>
      </c>
      <c r="G185" s="63">
        <f>SUM(G129+G173)</f>
        <v>1804630.42</v>
      </c>
      <c r="H185" s="68">
        <f t="shared" si="8"/>
        <v>100.62868784527484</v>
      </c>
      <c r="I185" s="68">
        <f t="shared" si="9"/>
        <v>133.73086186227587</v>
      </c>
    </row>
    <row r="186" spans="1:9" ht="30.75" customHeight="1" x14ac:dyDescent="0.25">
      <c r="A186" s="64"/>
      <c r="B186" s="65"/>
      <c r="C186" s="66"/>
      <c r="D186" s="67"/>
      <c r="E186" s="8"/>
      <c r="F186" s="8"/>
      <c r="G186" s="8"/>
      <c r="H186" s="8"/>
      <c r="I186" s="8"/>
    </row>
    <row r="187" spans="1:9" ht="25.5" x14ac:dyDescent="0.25">
      <c r="A187" s="233" t="s">
        <v>16</v>
      </c>
      <c r="B187" s="234"/>
      <c r="C187" s="235"/>
      <c r="D187" s="163" t="s">
        <v>17</v>
      </c>
      <c r="E187" s="127" t="s">
        <v>208</v>
      </c>
      <c r="F187" s="127" t="s">
        <v>215</v>
      </c>
      <c r="G187" s="127" t="s">
        <v>216</v>
      </c>
      <c r="H187" s="143" t="s">
        <v>209</v>
      </c>
      <c r="I187" s="127" t="s">
        <v>209</v>
      </c>
    </row>
    <row r="188" spans="1:9" x14ac:dyDescent="0.25">
      <c r="A188" s="144"/>
      <c r="B188" s="145"/>
      <c r="C188" s="146"/>
      <c r="D188" s="147" t="s">
        <v>209</v>
      </c>
      <c r="E188" s="148">
        <v>1</v>
      </c>
      <c r="F188" s="148">
        <v>2</v>
      </c>
      <c r="G188" s="148">
        <v>3</v>
      </c>
      <c r="H188" s="149" t="s">
        <v>210</v>
      </c>
      <c r="I188" s="148" t="s">
        <v>211</v>
      </c>
    </row>
    <row r="189" spans="1:9" x14ac:dyDescent="0.25">
      <c r="A189" s="227" t="s">
        <v>59</v>
      </c>
      <c r="B189" s="228"/>
      <c r="C189" s="229"/>
      <c r="D189" s="61" t="s">
        <v>60</v>
      </c>
      <c r="E189" s="8"/>
      <c r="F189" s="8"/>
      <c r="G189" s="8"/>
      <c r="H189" s="8"/>
      <c r="I189" s="8"/>
    </row>
    <row r="190" spans="1:9" x14ac:dyDescent="0.25">
      <c r="A190" s="227" t="s">
        <v>126</v>
      </c>
      <c r="B190" s="228"/>
      <c r="C190" s="229"/>
      <c r="D190" s="61" t="s">
        <v>105</v>
      </c>
      <c r="E190" s="8"/>
      <c r="F190" s="8"/>
      <c r="G190" s="8"/>
      <c r="H190" s="8"/>
      <c r="I190" s="8"/>
    </row>
    <row r="191" spans="1:9" x14ac:dyDescent="0.25">
      <c r="A191" s="236" t="s">
        <v>127</v>
      </c>
      <c r="B191" s="237"/>
      <c r="C191" s="238"/>
      <c r="D191" s="62" t="s">
        <v>128</v>
      </c>
      <c r="E191" s="8"/>
      <c r="F191" s="8"/>
      <c r="G191" s="8"/>
      <c r="H191" s="8"/>
      <c r="I191" s="8"/>
    </row>
    <row r="192" spans="1:9" x14ac:dyDescent="0.25">
      <c r="A192" s="227">
        <v>3</v>
      </c>
      <c r="B192" s="228"/>
      <c r="C192" s="229"/>
      <c r="D192" s="61" t="s">
        <v>8</v>
      </c>
      <c r="E192" s="74">
        <f>SUM(E193+E203+E237)</f>
        <v>74790.02</v>
      </c>
      <c r="F192" s="74">
        <v>74963.69</v>
      </c>
      <c r="G192" s="74">
        <f>SUM(G193+G203+G237)</f>
        <v>62215.989999999991</v>
      </c>
      <c r="H192" s="75">
        <f>SUM(G192/F192)*100</f>
        <v>82.994833898918259</v>
      </c>
      <c r="I192" s="75">
        <f>SUM(G192/E192)*100</f>
        <v>83.187556307646389</v>
      </c>
    </row>
    <row r="193" spans="1:9" x14ac:dyDescent="0.25">
      <c r="A193" s="230">
        <v>31</v>
      </c>
      <c r="B193" s="231"/>
      <c r="C193" s="232"/>
      <c r="D193" s="61" t="s">
        <v>9</v>
      </c>
      <c r="E193" s="74">
        <v>0</v>
      </c>
      <c r="F193" s="74">
        <v>0</v>
      </c>
      <c r="G193" s="74">
        <v>0</v>
      </c>
      <c r="H193" s="75">
        <v>0</v>
      </c>
      <c r="I193" s="75">
        <v>0</v>
      </c>
    </row>
    <row r="194" spans="1:9" x14ac:dyDescent="0.25">
      <c r="A194" s="64">
        <v>311</v>
      </c>
      <c r="B194" s="65"/>
      <c r="C194" s="66"/>
      <c r="D194" s="67" t="s">
        <v>65</v>
      </c>
      <c r="E194" s="75"/>
      <c r="F194" s="75"/>
      <c r="G194" s="75"/>
      <c r="H194" s="75"/>
      <c r="I194" s="75"/>
    </row>
    <row r="195" spans="1:9" x14ac:dyDescent="0.25">
      <c r="A195" s="64">
        <v>3111</v>
      </c>
      <c r="B195" s="65"/>
      <c r="C195" s="66"/>
      <c r="D195" s="67" t="s">
        <v>66</v>
      </c>
      <c r="E195" s="75"/>
      <c r="F195" s="75"/>
      <c r="G195" s="75"/>
      <c r="H195" s="75"/>
      <c r="I195" s="75"/>
    </row>
    <row r="196" spans="1:9" x14ac:dyDescent="0.25">
      <c r="A196" s="64">
        <v>3113</v>
      </c>
      <c r="B196" s="65"/>
      <c r="C196" s="66"/>
      <c r="D196" s="67" t="s">
        <v>67</v>
      </c>
      <c r="E196" s="75"/>
      <c r="F196" s="75"/>
      <c r="G196" s="75"/>
      <c r="H196" s="75"/>
      <c r="I196" s="75"/>
    </row>
    <row r="197" spans="1:9" x14ac:dyDescent="0.25">
      <c r="A197" s="64">
        <v>3114</v>
      </c>
      <c r="B197" s="65"/>
      <c r="C197" s="66"/>
      <c r="D197" s="67" t="s">
        <v>68</v>
      </c>
      <c r="E197" s="75"/>
      <c r="F197" s="75"/>
      <c r="G197" s="75"/>
      <c r="H197" s="75"/>
      <c r="I197" s="75"/>
    </row>
    <row r="198" spans="1:9" x14ac:dyDescent="0.25">
      <c r="A198" s="64">
        <v>312</v>
      </c>
      <c r="B198" s="65"/>
      <c r="C198" s="66"/>
      <c r="D198" s="67" t="s">
        <v>69</v>
      </c>
      <c r="E198" s="75"/>
      <c r="F198" s="75"/>
      <c r="G198" s="75"/>
      <c r="H198" s="75"/>
      <c r="I198" s="75"/>
    </row>
    <row r="199" spans="1:9" x14ac:dyDescent="0.25">
      <c r="A199" s="64">
        <v>3121</v>
      </c>
      <c r="B199" s="65"/>
      <c r="C199" s="66"/>
      <c r="D199" s="67" t="s">
        <v>70</v>
      </c>
      <c r="E199" s="75">
        <v>0</v>
      </c>
      <c r="F199" s="75">
        <v>0</v>
      </c>
      <c r="G199" s="75">
        <v>0</v>
      </c>
      <c r="H199" s="75">
        <v>0</v>
      </c>
      <c r="I199" s="75">
        <v>0</v>
      </c>
    </row>
    <row r="200" spans="1:9" x14ac:dyDescent="0.25">
      <c r="A200" s="64">
        <v>313</v>
      </c>
      <c r="B200" s="65"/>
      <c r="C200" s="66"/>
      <c r="D200" s="67" t="s">
        <v>71</v>
      </c>
      <c r="E200" s="75"/>
      <c r="F200" s="75"/>
      <c r="G200" s="75"/>
      <c r="H200" s="75"/>
      <c r="I200" s="75"/>
    </row>
    <row r="201" spans="1:9" x14ac:dyDescent="0.25">
      <c r="A201" s="64">
        <v>3131</v>
      </c>
      <c r="B201" s="65"/>
      <c r="C201" s="66"/>
      <c r="D201" s="67" t="s">
        <v>72</v>
      </c>
      <c r="E201" s="75"/>
      <c r="F201" s="75"/>
      <c r="G201" s="75"/>
      <c r="H201" s="75"/>
      <c r="I201" s="75"/>
    </row>
    <row r="202" spans="1:9" ht="25.5" x14ac:dyDescent="0.25">
      <c r="A202" s="64">
        <v>3132</v>
      </c>
      <c r="B202" s="65"/>
      <c r="C202" s="66"/>
      <c r="D202" s="67" t="s">
        <v>73</v>
      </c>
      <c r="E202" s="75"/>
      <c r="F202" s="75"/>
      <c r="G202" s="75"/>
      <c r="H202" s="75"/>
      <c r="I202" s="75"/>
    </row>
    <row r="203" spans="1:9" x14ac:dyDescent="0.25">
      <c r="A203" s="230">
        <v>32</v>
      </c>
      <c r="B203" s="231"/>
      <c r="C203" s="232"/>
      <c r="D203" s="61" t="s">
        <v>18</v>
      </c>
      <c r="E203" s="74">
        <f>SUM(E204+E209+E217+E227+E229)</f>
        <v>73710.05</v>
      </c>
      <c r="F203" s="74">
        <v>73693.69</v>
      </c>
      <c r="G203" s="74">
        <f>SUM(G204+G209+G217+G227+G229)</f>
        <v>60992.359999999993</v>
      </c>
      <c r="H203" s="75">
        <f>SUM(G203/F203)*100</f>
        <v>82.764698035883384</v>
      </c>
      <c r="I203" s="75">
        <f>SUM(G203/E203)*100</f>
        <v>82.74632835006895</v>
      </c>
    </row>
    <row r="204" spans="1:9" x14ac:dyDescent="0.25">
      <c r="A204" s="64">
        <v>321</v>
      </c>
      <c r="B204" s="65"/>
      <c r="C204" s="66"/>
      <c r="D204" s="67" t="s">
        <v>74</v>
      </c>
      <c r="E204" s="75">
        <f>SUM(E205:E208)</f>
        <v>5010.7299999999996</v>
      </c>
      <c r="F204" s="75">
        <v>5915</v>
      </c>
      <c r="G204" s="75">
        <f>SUM(G205:G208)</f>
        <v>6236.57</v>
      </c>
      <c r="H204" s="75">
        <f t="shared" ref="H204:H253" si="10">SUM(G204/F204)*100</f>
        <v>105.43651732882502</v>
      </c>
      <c r="I204" s="75">
        <f t="shared" ref="I204:I253" si="11">SUM(G204/E204)*100</f>
        <v>124.46429961303045</v>
      </c>
    </row>
    <row r="205" spans="1:9" x14ac:dyDescent="0.25">
      <c r="A205" s="64">
        <v>3211</v>
      </c>
      <c r="B205" s="65"/>
      <c r="C205" s="66"/>
      <c r="D205" s="67" t="s">
        <v>75</v>
      </c>
      <c r="E205" s="75">
        <v>3770.51</v>
      </c>
      <c r="F205" s="75">
        <v>4800</v>
      </c>
      <c r="G205" s="75">
        <v>4560.57</v>
      </c>
      <c r="H205" s="75">
        <f t="shared" si="10"/>
        <v>95.011874999999989</v>
      </c>
      <c r="I205" s="75">
        <f t="shared" si="11"/>
        <v>120.9536640931863</v>
      </c>
    </row>
    <row r="206" spans="1:9" ht="25.5" x14ac:dyDescent="0.25">
      <c r="A206" s="64">
        <v>3212</v>
      </c>
      <c r="B206" s="65"/>
      <c r="C206" s="66"/>
      <c r="D206" s="67" t="s">
        <v>129</v>
      </c>
      <c r="E206" s="75">
        <v>0</v>
      </c>
      <c r="F206" s="75">
        <v>0</v>
      </c>
      <c r="G206" s="75">
        <v>0</v>
      </c>
      <c r="H206" s="75">
        <v>0</v>
      </c>
      <c r="I206" s="75">
        <v>0</v>
      </c>
    </row>
    <row r="207" spans="1:9" x14ac:dyDescent="0.25">
      <c r="A207" s="64">
        <v>3213</v>
      </c>
      <c r="B207" s="65"/>
      <c r="C207" s="66"/>
      <c r="D207" s="67" t="s">
        <v>77</v>
      </c>
      <c r="E207" s="75">
        <v>993.82</v>
      </c>
      <c r="F207" s="75">
        <v>735</v>
      </c>
      <c r="G207" s="75">
        <v>1285</v>
      </c>
      <c r="H207" s="75">
        <f t="shared" si="10"/>
        <v>174.8299319727891</v>
      </c>
      <c r="I207" s="75">
        <f t="shared" si="11"/>
        <v>129.29906824173392</v>
      </c>
    </row>
    <row r="208" spans="1:9" ht="25.5" x14ac:dyDescent="0.25">
      <c r="A208" s="64">
        <v>3214</v>
      </c>
      <c r="B208" s="65"/>
      <c r="C208" s="66"/>
      <c r="D208" s="67" t="s">
        <v>78</v>
      </c>
      <c r="E208" s="75">
        <v>246.4</v>
      </c>
      <c r="F208" s="75">
        <v>380</v>
      </c>
      <c r="G208" s="75">
        <v>391</v>
      </c>
      <c r="H208" s="75">
        <f t="shared" si="10"/>
        <v>102.89473684210526</v>
      </c>
      <c r="I208" s="75">
        <f t="shared" si="11"/>
        <v>158.68506493506493</v>
      </c>
    </row>
    <row r="209" spans="1:9" x14ac:dyDescent="0.25">
      <c r="A209" s="64">
        <v>322</v>
      </c>
      <c r="B209" s="65"/>
      <c r="C209" s="66"/>
      <c r="D209" s="67" t="s">
        <v>87</v>
      </c>
      <c r="E209" s="75">
        <f>SUM(E210:E216)</f>
        <v>31389.21</v>
      </c>
      <c r="F209" s="75">
        <v>31850</v>
      </c>
      <c r="G209" s="75">
        <f>SUM(G210:G216)</f>
        <v>27371.409999999996</v>
      </c>
      <c r="H209" s="75">
        <f t="shared" si="10"/>
        <v>85.938492935635779</v>
      </c>
      <c r="I209" s="75">
        <f t="shared" si="11"/>
        <v>87.200060148057233</v>
      </c>
    </row>
    <row r="210" spans="1:9" s="113" customFormat="1" ht="25.5" x14ac:dyDescent="0.25">
      <c r="A210" s="64">
        <v>3221</v>
      </c>
      <c r="B210" s="65"/>
      <c r="C210" s="66"/>
      <c r="D210" s="67" t="s">
        <v>101</v>
      </c>
      <c r="E210" s="75">
        <v>10871.1</v>
      </c>
      <c r="F210" s="75">
        <v>9100</v>
      </c>
      <c r="G210" s="75">
        <v>4906.97</v>
      </c>
      <c r="H210" s="75">
        <f t="shared" si="10"/>
        <v>53.922747252747257</v>
      </c>
      <c r="I210" s="75">
        <f t="shared" si="11"/>
        <v>45.137750549622396</v>
      </c>
    </row>
    <row r="211" spans="1:9" x14ac:dyDescent="0.25">
      <c r="A211" s="64">
        <v>3222</v>
      </c>
      <c r="B211" s="65"/>
      <c r="C211" s="66"/>
      <c r="D211" s="67" t="s">
        <v>102</v>
      </c>
      <c r="E211" s="75">
        <v>0</v>
      </c>
      <c r="F211" s="75">
        <v>0</v>
      </c>
      <c r="G211" s="75">
        <v>0</v>
      </c>
      <c r="H211" s="75">
        <v>0</v>
      </c>
      <c r="I211" s="75">
        <v>0</v>
      </c>
    </row>
    <row r="212" spans="1:9" x14ac:dyDescent="0.25">
      <c r="A212" s="64">
        <v>3223</v>
      </c>
      <c r="B212" s="65"/>
      <c r="C212" s="66"/>
      <c r="D212" s="67" t="s">
        <v>103</v>
      </c>
      <c r="E212" s="75">
        <v>18731.39</v>
      </c>
      <c r="F212" s="75">
        <v>18000</v>
      </c>
      <c r="G212" s="75">
        <v>18711.919999999998</v>
      </c>
      <c r="H212" s="75">
        <f t="shared" si="10"/>
        <v>103.95511111111111</v>
      </c>
      <c r="I212" s="75">
        <f t="shared" si="11"/>
        <v>99.896056832941909</v>
      </c>
    </row>
    <row r="213" spans="1:9" ht="25.5" x14ac:dyDescent="0.25">
      <c r="A213" s="64">
        <v>3224</v>
      </c>
      <c r="B213" s="65"/>
      <c r="C213" s="66"/>
      <c r="D213" s="67" t="s">
        <v>107</v>
      </c>
      <c r="E213" s="75">
        <v>1786.72</v>
      </c>
      <c r="F213" s="75">
        <v>2600</v>
      </c>
      <c r="G213" s="75">
        <v>2589.71</v>
      </c>
      <c r="H213" s="75">
        <f t="shared" si="10"/>
        <v>99.604230769230767</v>
      </c>
      <c r="I213" s="75">
        <f t="shared" si="11"/>
        <v>144.94212859317634</v>
      </c>
    </row>
    <row r="214" spans="1:9" x14ac:dyDescent="0.25">
      <c r="A214" s="64">
        <v>3225</v>
      </c>
      <c r="B214" s="65"/>
      <c r="C214" s="66"/>
      <c r="D214" s="67" t="s">
        <v>108</v>
      </c>
      <c r="E214" s="75">
        <v>0</v>
      </c>
      <c r="F214" s="75">
        <v>1500</v>
      </c>
      <c r="G214" s="75">
        <v>690.3</v>
      </c>
      <c r="H214" s="75">
        <f t="shared" si="10"/>
        <v>46.019999999999996</v>
      </c>
      <c r="I214" s="75">
        <v>0</v>
      </c>
    </row>
    <row r="215" spans="1:9" ht="25.5" x14ac:dyDescent="0.25">
      <c r="A215" s="64">
        <v>3226</v>
      </c>
      <c r="B215" s="65"/>
      <c r="C215" s="66"/>
      <c r="D215" s="67" t="s">
        <v>109</v>
      </c>
      <c r="E215" s="75">
        <v>0</v>
      </c>
      <c r="F215" s="75">
        <v>0</v>
      </c>
      <c r="G215" s="75">
        <v>0</v>
      </c>
      <c r="H215" s="75">
        <v>0</v>
      </c>
      <c r="I215" s="75">
        <v>0</v>
      </c>
    </row>
    <row r="216" spans="1:9" ht="25.5" x14ac:dyDescent="0.25">
      <c r="A216" s="64">
        <v>3227</v>
      </c>
      <c r="B216" s="65"/>
      <c r="C216" s="66"/>
      <c r="D216" s="67" t="s">
        <v>110</v>
      </c>
      <c r="E216" s="75">
        <v>0</v>
      </c>
      <c r="F216" s="75">
        <v>650</v>
      </c>
      <c r="G216" s="75">
        <v>472.51</v>
      </c>
      <c r="H216" s="75">
        <f t="shared" si="10"/>
        <v>72.693846153846152</v>
      </c>
      <c r="I216" s="75">
        <v>0</v>
      </c>
    </row>
    <row r="217" spans="1:9" x14ac:dyDescent="0.25">
      <c r="A217" s="64">
        <v>323</v>
      </c>
      <c r="B217" s="65"/>
      <c r="C217" s="66"/>
      <c r="D217" s="67" t="s">
        <v>88</v>
      </c>
      <c r="E217" s="75">
        <f>SUM(E218:E226)</f>
        <v>33155.729999999996</v>
      </c>
      <c r="F217" s="75">
        <v>33650.559999999998</v>
      </c>
      <c r="G217" s="75">
        <f>SUM(G218:G226)</f>
        <v>26868.23</v>
      </c>
      <c r="H217" s="75">
        <f t="shared" si="10"/>
        <v>79.844822790467688</v>
      </c>
      <c r="I217" s="75">
        <f t="shared" si="11"/>
        <v>81.036460364467928</v>
      </c>
    </row>
    <row r="218" spans="1:9" x14ac:dyDescent="0.25">
      <c r="A218" s="64">
        <v>3231</v>
      </c>
      <c r="B218" s="65"/>
      <c r="C218" s="66"/>
      <c r="D218" s="67" t="s">
        <v>111</v>
      </c>
      <c r="E218" s="75">
        <v>3700</v>
      </c>
      <c r="F218" s="75">
        <v>4800</v>
      </c>
      <c r="G218" s="75">
        <v>3757.52</v>
      </c>
      <c r="H218" s="75">
        <f t="shared" si="10"/>
        <v>78.281666666666666</v>
      </c>
      <c r="I218" s="75">
        <f t="shared" si="11"/>
        <v>101.55459459459459</v>
      </c>
    </row>
    <row r="219" spans="1:9" ht="25.5" x14ac:dyDescent="0.25">
      <c r="A219" s="64">
        <v>3232</v>
      </c>
      <c r="B219" s="65"/>
      <c r="C219" s="66"/>
      <c r="D219" s="67" t="s">
        <v>112</v>
      </c>
      <c r="E219" s="75">
        <v>2378.04</v>
      </c>
      <c r="F219" s="75">
        <v>3800</v>
      </c>
      <c r="G219" s="75">
        <v>3738.93</v>
      </c>
      <c r="H219" s="75">
        <f t="shared" si="10"/>
        <v>98.392894736842095</v>
      </c>
      <c r="I219" s="75">
        <f t="shared" si="11"/>
        <v>157.22738053186657</v>
      </c>
    </row>
    <row r="220" spans="1:9" x14ac:dyDescent="0.25">
      <c r="A220" s="64">
        <v>3233</v>
      </c>
      <c r="B220" s="65"/>
      <c r="C220" s="66"/>
      <c r="D220" s="67" t="s">
        <v>130</v>
      </c>
      <c r="E220" s="75">
        <v>127.44</v>
      </c>
      <c r="F220" s="75">
        <v>135</v>
      </c>
      <c r="G220" s="75">
        <v>143.22</v>
      </c>
      <c r="H220" s="75">
        <f t="shared" si="10"/>
        <v>106.08888888888887</v>
      </c>
      <c r="I220" s="75">
        <f t="shared" si="11"/>
        <v>112.38229755178908</v>
      </c>
    </row>
    <row r="221" spans="1:9" x14ac:dyDescent="0.25">
      <c r="A221" s="64">
        <v>3234</v>
      </c>
      <c r="B221" s="65"/>
      <c r="C221" s="66"/>
      <c r="D221" s="67" t="s">
        <v>131</v>
      </c>
      <c r="E221" s="75">
        <v>11797.94</v>
      </c>
      <c r="F221" s="75">
        <v>7400</v>
      </c>
      <c r="G221" s="75">
        <v>7041.56</v>
      </c>
      <c r="H221" s="75">
        <f t="shared" si="10"/>
        <v>95.156216216216222</v>
      </c>
      <c r="I221" s="75">
        <f t="shared" si="11"/>
        <v>59.684656812969038</v>
      </c>
    </row>
    <row r="222" spans="1:9" x14ac:dyDescent="0.25">
      <c r="A222" s="64">
        <v>3235</v>
      </c>
      <c r="B222" s="65"/>
      <c r="C222" s="66"/>
      <c r="D222" s="67" t="s">
        <v>132</v>
      </c>
      <c r="E222" s="75">
        <v>8160</v>
      </c>
      <c r="F222" s="75">
        <v>8316.25</v>
      </c>
      <c r="G222" s="75">
        <v>8316.25</v>
      </c>
      <c r="H222" s="75">
        <f t="shared" si="10"/>
        <v>100</v>
      </c>
      <c r="I222" s="75">
        <f t="shared" si="11"/>
        <v>101.91482843137254</v>
      </c>
    </row>
    <row r="223" spans="1:9" x14ac:dyDescent="0.25">
      <c r="A223" s="64">
        <v>3236</v>
      </c>
      <c r="B223" s="65"/>
      <c r="C223" s="66"/>
      <c r="D223" s="67" t="s">
        <v>133</v>
      </c>
      <c r="E223" s="75">
        <v>513.67999999999995</v>
      </c>
      <c r="F223" s="75">
        <v>1450</v>
      </c>
      <c r="G223" s="75">
        <v>1494.12</v>
      </c>
      <c r="H223" s="75">
        <f t="shared" si="10"/>
        <v>103.04275862068965</v>
      </c>
      <c r="I223" s="75">
        <f t="shared" si="11"/>
        <v>290.86590873695684</v>
      </c>
    </row>
    <row r="224" spans="1:9" x14ac:dyDescent="0.25">
      <c r="A224" s="64">
        <v>3237</v>
      </c>
      <c r="B224" s="65"/>
      <c r="C224" s="66"/>
      <c r="D224" s="67" t="s">
        <v>134</v>
      </c>
      <c r="E224" s="75">
        <v>0</v>
      </c>
      <c r="F224" s="75">
        <v>149.31</v>
      </c>
      <c r="G224" s="75">
        <v>0</v>
      </c>
      <c r="H224" s="75">
        <f t="shared" si="10"/>
        <v>0</v>
      </c>
      <c r="I224" s="75">
        <v>0</v>
      </c>
    </row>
    <row r="225" spans="1:9" x14ac:dyDescent="0.25">
      <c r="A225" s="64">
        <v>3238</v>
      </c>
      <c r="B225" s="65"/>
      <c r="C225" s="66"/>
      <c r="D225" s="67" t="s">
        <v>135</v>
      </c>
      <c r="E225" s="75">
        <v>1822.68</v>
      </c>
      <c r="F225" s="75">
        <v>2100</v>
      </c>
      <c r="G225" s="75">
        <v>1957.04</v>
      </c>
      <c r="H225" s="75">
        <f t="shared" si="10"/>
        <v>93.192380952380944</v>
      </c>
      <c r="I225" s="75">
        <f t="shared" si="11"/>
        <v>107.37156275374721</v>
      </c>
    </row>
    <row r="226" spans="1:9" x14ac:dyDescent="0.25">
      <c r="A226" s="64">
        <v>3239</v>
      </c>
      <c r="B226" s="65"/>
      <c r="C226" s="66"/>
      <c r="D226" s="67" t="s">
        <v>113</v>
      </c>
      <c r="E226" s="75">
        <v>4655.95</v>
      </c>
      <c r="F226" s="75">
        <v>5500</v>
      </c>
      <c r="G226" s="75">
        <v>419.59</v>
      </c>
      <c r="H226" s="75">
        <f t="shared" si="10"/>
        <v>7.6289090909090902</v>
      </c>
      <c r="I226" s="75">
        <f t="shared" si="11"/>
        <v>9.0119094921551977</v>
      </c>
    </row>
    <row r="227" spans="1:9" ht="25.5" x14ac:dyDescent="0.25">
      <c r="A227" s="64">
        <v>324</v>
      </c>
      <c r="B227" s="65"/>
      <c r="C227" s="66"/>
      <c r="D227" s="67" t="s">
        <v>89</v>
      </c>
      <c r="E227" s="75">
        <f>SUM(E228)</f>
        <v>0</v>
      </c>
      <c r="F227" s="75">
        <v>0</v>
      </c>
      <c r="G227" s="75">
        <f>SUM(G228)</f>
        <v>0</v>
      </c>
      <c r="H227" s="75">
        <v>0</v>
      </c>
      <c r="I227" s="75">
        <v>0</v>
      </c>
    </row>
    <row r="228" spans="1:9" ht="25.5" x14ac:dyDescent="0.25">
      <c r="A228" s="64">
        <v>3241</v>
      </c>
      <c r="B228" s="65"/>
      <c r="C228" s="66"/>
      <c r="D228" s="67" t="s">
        <v>136</v>
      </c>
      <c r="E228" s="75">
        <v>0</v>
      </c>
      <c r="F228" s="75">
        <v>0</v>
      </c>
      <c r="G228" s="75">
        <v>0</v>
      </c>
      <c r="H228" s="75">
        <v>0</v>
      </c>
      <c r="I228" s="75">
        <v>0</v>
      </c>
    </row>
    <row r="229" spans="1:9" ht="25.5" x14ac:dyDescent="0.25">
      <c r="A229" s="64">
        <v>329</v>
      </c>
      <c r="B229" s="65"/>
      <c r="C229" s="66"/>
      <c r="D229" s="67" t="s">
        <v>90</v>
      </c>
      <c r="E229" s="75">
        <f>SUM(E230:E236)</f>
        <v>4154.38</v>
      </c>
      <c r="F229" s="75">
        <v>2278.13</v>
      </c>
      <c r="G229" s="75">
        <f>SUM(G230:G236)</f>
        <v>516.15</v>
      </c>
      <c r="H229" s="75">
        <f t="shared" si="10"/>
        <v>22.656740396728896</v>
      </c>
      <c r="I229" s="75">
        <f t="shared" si="11"/>
        <v>12.424236588853208</v>
      </c>
    </row>
    <row r="230" spans="1:9" ht="38.25" x14ac:dyDescent="0.25">
      <c r="A230" s="64">
        <v>3291</v>
      </c>
      <c r="B230" s="65"/>
      <c r="C230" s="66"/>
      <c r="D230" s="67" t="s">
        <v>137</v>
      </c>
      <c r="E230" s="75">
        <v>0</v>
      </c>
      <c r="F230" s="75">
        <v>0</v>
      </c>
      <c r="G230" s="75">
        <v>0</v>
      </c>
      <c r="H230" s="75">
        <v>0</v>
      </c>
      <c r="I230" s="75">
        <v>0</v>
      </c>
    </row>
    <row r="231" spans="1:9" x14ac:dyDescent="0.25">
      <c r="A231" s="64">
        <v>3292</v>
      </c>
      <c r="B231" s="65"/>
      <c r="C231" s="66"/>
      <c r="D231" s="67" t="s">
        <v>138</v>
      </c>
      <c r="E231" s="75">
        <v>0</v>
      </c>
      <c r="F231" s="75">
        <v>0</v>
      </c>
      <c r="G231" s="75">
        <v>0</v>
      </c>
      <c r="H231" s="75">
        <v>0</v>
      </c>
      <c r="I231" s="75">
        <v>0</v>
      </c>
    </row>
    <row r="232" spans="1:9" x14ac:dyDescent="0.25">
      <c r="A232" s="64">
        <v>3293</v>
      </c>
      <c r="B232" s="65"/>
      <c r="C232" s="66"/>
      <c r="D232" s="67" t="s">
        <v>192</v>
      </c>
      <c r="E232" s="75">
        <v>0</v>
      </c>
      <c r="F232" s="75">
        <v>0</v>
      </c>
      <c r="G232" s="75">
        <v>0</v>
      </c>
      <c r="H232" s="75">
        <v>0</v>
      </c>
      <c r="I232" s="75">
        <v>0</v>
      </c>
    </row>
    <row r="233" spans="1:9" x14ac:dyDescent="0.25">
      <c r="A233" s="64">
        <v>3294</v>
      </c>
      <c r="B233" s="65"/>
      <c r="C233" s="66"/>
      <c r="D233" s="67" t="s">
        <v>140</v>
      </c>
      <c r="E233" s="75">
        <v>163.09</v>
      </c>
      <c r="F233" s="75">
        <v>313.08999999999997</v>
      </c>
      <c r="G233" s="75">
        <v>313.08999999999997</v>
      </c>
      <c r="H233" s="75">
        <f t="shared" si="10"/>
        <v>100</v>
      </c>
      <c r="I233" s="75">
        <f t="shared" si="11"/>
        <v>191.97375682138696</v>
      </c>
    </row>
    <row r="234" spans="1:9" x14ac:dyDescent="0.25">
      <c r="A234" s="64">
        <v>3295</v>
      </c>
      <c r="B234" s="65"/>
      <c r="C234" s="66"/>
      <c r="D234" s="67" t="s">
        <v>114</v>
      </c>
      <c r="E234" s="75">
        <v>0</v>
      </c>
      <c r="F234" s="75">
        <v>65.040000000000006</v>
      </c>
      <c r="G234" s="75">
        <v>81.63</v>
      </c>
      <c r="H234" s="75">
        <f t="shared" si="10"/>
        <v>125.50738007380072</v>
      </c>
      <c r="I234" s="75">
        <v>0</v>
      </c>
    </row>
    <row r="235" spans="1:9" x14ac:dyDescent="0.25">
      <c r="A235" s="64">
        <v>3296</v>
      </c>
      <c r="B235" s="65"/>
      <c r="C235" s="66"/>
      <c r="D235" s="67" t="s">
        <v>141</v>
      </c>
      <c r="E235" s="75">
        <v>0</v>
      </c>
      <c r="F235" s="75">
        <v>0</v>
      </c>
      <c r="G235" s="75">
        <v>0</v>
      </c>
      <c r="H235" s="75">
        <v>0</v>
      </c>
      <c r="I235" s="75">
        <v>0</v>
      </c>
    </row>
    <row r="236" spans="1:9" ht="25.5" x14ac:dyDescent="0.25">
      <c r="A236" s="64">
        <v>3299</v>
      </c>
      <c r="B236" s="65"/>
      <c r="C236" s="66"/>
      <c r="D236" s="67" t="s">
        <v>90</v>
      </c>
      <c r="E236" s="75">
        <v>3991.29</v>
      </c>
      <c r="F236" s="75">
        <v>1900</v>
      </c>
      <c r="G236" s="75">
        <v>121.43</v>
      </c>
      <c r="H236" s="75">
        <f t="shared" si="10"/>
        <v>6.3910526315789475</v>
      </c>
      <c r="I236" s="75">
        <f t="shared" si="11"/>
        <v>3.0423747710639919</v>
      </c>
    </row>
    <row r="237" spans="1:9" x14ac:dyDescent="0.25">
      <c r="A237" s="107">
        <v>34</v>
      </c>
      <c r="B237" s="108"/>
      <c r="C237" s="109"/>
      <c r="D237" s="106" t="s">
        <v>91</v>
      </c>
      <c r="E237" s="74">
        <f>SUM(E238)</f>
        <v>1079.97</v>
      </c>
      <c r="F237" s="74">
        <v>1270</v>
      </c>
      <c r="G237" s="74">
        <f>SUM(G238)</f>
        <v>1223.6299999999999</v>
      </c>
      <c r="H237" s="75">
        <f t="shared" si="10"/>
        <v>96.348818897637784</v>
      </c>
      <c r="I237" s="75">
        <f t="shared" si="11"/>
        <v>113.30222135800068</v>
      </c>
    </row>
    <row r="238" spans="1:9" x14ac:dyDescent="0.25">
      <c r="A238" s="64">
        <v>343</v>
      </c>
      <c r="B238" s="65"/>
      <c r="C238" s="66"/>
      <c r="D238" s="67" t="s">
        <v>92</v>
      </c>
      <c r="E238" s="75">
        <f>SUM(E239:E240)</f>
        <v>1079.97</v>
      </c>
      <c r="F238" s="75">
        <v>1270</v>
      </c>
      <c r="G238" s="75">
        <f>SUM(G239:G240)</f>
        <v>1223.6299999999999</v>
      </c>
      <c r="H238" s="75">
        <f t="shared" si="10"/>
        <v>96.348818897637784</v>
      </c>
      <c r="I238" s="75">
        <f t="shared" si="11"/>
        <v>113.30222135800068</v>
      </c>
    </row>
    <row r="239" spans="1:9" ht="25.5" x14ac:dyDescent="0.25">
      <c r="A239" s="64">
        <v>3431</v>
      </c>
      <c r="B239" s="65"/>
      <c r="C239" s="66"/>
      <c r="D239" s="67" t="s">
        <v>115</v>
      </c>
      <c r="E239" s="75">
        <v>838.17</v>
      </c>
      <c r="F239" s="75">
        <v>1100</v>
      </c>
      <c r="G239" s="75">
        <v>1066.53</v>
      </c>
      <c r="H239" s="75">
        <f t="shared" si="10"/>
        <v>96.957272727272724</v>
      </c>
      <c r="I239" s="75">
        <f t="shared" si="11"/>
        <v>127.24506961594903</v>
      </c>
    </row>
    <row r="240" spans="1:9" x14ac:dyDescent="0.25">
      <c r="A240" s="64">
        <v>3433</v>
      </c>
      <c r="B240" s="65"/>
      <c r="C240" s="66"/>
      <c r="D240" s="67" t="s">
        <v>116</v>
      </c>
      <c r="E240" s="75">
        <v>241.8</v>
      </c>
      <c r="F240" s="75">
        <v>170</v>
      </c>
      <c r="G240" s="75">
        <v>157.1</v>
      </c>
      <c r="H240" s="75">
        <f t="shared" si="10"/>
        <v>92.411764705882348</v>
      </c>
      <c r="I240" s="75">
        <f t="shared" si="11"/>
        <v>64.971050454921425</v>
      </c>
    </row>
    <row r="241" spans="1:9" ht="38.25" x14ac:dyDescent="0.25">
      <c r="A241" s="69">
        <v>37</v>
      </c>
      <c r="B241" s="70"/>
      <c r="C241" s="71"/>
      <c r="D241" s="61" t="s">
        <v>93</v>
      </c>
      <c r="E241" s="75">
        <v>0</v>
      </c>
      <c r="F241" s="75">
        <v>0</v>
      </c>
      <c r="G241" s="75">
        <v>0</v>
      </c>
      <c r="H241" s="75">
        <v>0</v>
      </c>
      <c r="I241" s="75">
        <v>0</v>
      </c>
    </row>
    <row r="242" spans="1:9" ht="25.5" x14ac:dyDescent="0.25">
      <c r="A242" s="64">
        <v>372</v>
      </c>
      <c r="B242" s="65"/>
      <c r="C242" s="66"/>
      <c r="D242" s="67" t="s">
        <v>94</v>
      </c>
      <c r="E242" s="75">
        <v>0</v>
      </c>
      <c r="F242" s="75">
        <v>0</v>
      </c>
      <c r="G242" s="75">
        <v>0</v>
      </c>
      <c r="H242" s="75">
        <v>0</v>
      </c>
      <c r="I242" s="75">
        <v>0</v>
      </c>
    </row>
    <row r="243" spans="1:9" ht="25.5" x14ac:dyDescent="0.25">
      <c r="A243" s="64">
        <v>3721</v>
      </c>
      <c r="B243" s="65"/>
      <c r="C243" s="66"/>
      <c r="D243" s="67" t="s">
        <v>117</v>
      </c>
      <c r="E243" s="75">
        <v>0</v>
      </c>
      <c r="F243" s="75">
        <v>0</v>
      </c>
      <c r="G243" s="75">
        <v>0</v>
      </c>
      <c r="H243" s="75">
        <v>0</v>
      </c>
      <c r="I243" s="75">
        <v>0</v>
      </c>
    </row>
    <row r="244" spans="1:9" ht="25.5" x14ac:dyDescent="0.25">
      <c r="A244" s="64">
        <v>3722</v>
      </c>
      <c r="B244" s="65"/>
      <c r="C244" s="66"/>
      <c r="D244" s="67" t="s">
        <v>118</v>
      </c>
      <c r="E244" s="75">
        <v>0</v>
      </c>
      <c r="F244" s="75">
        <v>0</v>
      </c>
      <c r="G244" s="75">
        <v>0</v>
      </c>
      <c r="H244" s="75">
        <v>0</v>
      </c>
      <c r="I244" s="75">
        <v>0</v>
      </c>
    </row>
    <row r="245" spans="1:9" ht="38.25" x14ac:dyDescent="0.25">
      <c r="A245" s="69">
        <v>4</v>
      </c>
      <c r="B245" s="70"/>
      <c r="C245" s="71"/>
      <c r="D245" s="61" t="s">
        <v>24</v>
      </c>
      <c r="E245" s="74">
        <v>0</v>
      </c>
      <c r="F245" s="74">
        <v>0</v>
      </c>
      <c r="G245" s="74">
        <v>0</v>
      </c>
      <c r="H245" s="75">
        <v>0</v>
      </c>
      <c r="I245" s="75">
        <v>0</v>
      </c>
    </row>
    <row r="246" spans="1:9" ht="25.5" customHeight="1" x14ac:dyDescent="0.25">
      <c r="A246" s="69">
        <v>42</v>
      </c>
      <c r="B246" s="70"/>
      <c r="C246" s="71"/>
      <c r="D246" s="61" t="s">
        <v>24</v>
      </c>
      <c r="E246" s="75">
        <v>0</v>
      </c>
      <c r="F246" s="75">
        <v>0</v>
      </c>
      <c r="G246" s="75">
        <v>0</v>
      </c>
      <c r="H246" s="75">
        <v>0</v>
      </c>
      <c r="I246" s="75">
        <v>0</v>
      </c>
    </row>
    <row r="247" spans="1:9" ht="28.5" customHeight="1" x14ac:dyDescent="0.25">
      <c r="A247" s="64">
        <v>422</v>
      </c>
      <c r="B247" s="65"/>
      <c r="C247" s="66"/>
      <c r="D247" s="67" t="s">
        <v>95</v>
      </c>
      <c r="E247" s="75">
        <v>0</v>
      </c>
      <c r="F247" s="75">
        <v>0</v>
      </c>
      <c r="G247" s="75">
        <v>0</v>
      </c>
      <c r="H247" s="75">
        <v>0</v>
      </c>
      <c r="I247" s="75">
        <v>0</v>
      </c>
    </row>
    <row r="248" spans="1:9" x14ac:dyDescent="0.25">
      <c r="A248" s="64">
        <v>4221</v>
      </c>
      <c r="B248" s="65"/>
      <c r="C248" s="66"/>
      <c r="D248" s="67" t="s">
        <v>119</v>
      </c>
      <c r="E248" s="75">
        <v>0</v>
      </c>
      <c r="F248" s="75">
        <v>0</v>
      </c>
      <c r="G248" s="75">
        <v>0</v>
      </c>
      <c r="H248" s="75">
        <v>0</v>
      </c>
      <c r="I248" s="75">
        <v>0</v>
      </c>
    </row>
    <row r="249" spans="1:9" ht="25.5" x14ac:dyDescent="0.25">
      <c r="A249" s="64">
        <v>4227</v>
      </c>
      <c r="B249" s="65"/>
      <c r="C249" s="66"/>
      <c r="D249" s="67" t="s">
        <v>124</v>
      </c>
      <c r="E249" s="75"/>
      <c r="F249" s="75"/>
      <c r="G249" s="75"/>
      <c r="H249" s="75"/>
      <c r="I249" s="75"/>
    </row>
    <row r="250" spans="1:9" ht="25.5" x14ac:dyDescent="0.25">
      <c r="A250" s="64">
        <v>424</v>
      </c>
      <c r="B250" s="65"/>
      <c r="C250" s="66"/>
      <c r="D250" s="67" t="s">
        <v>96</v>
      </c>
      <c r="E250" s="75"/>
      <c r="F250" s="75"/>
      <c r="G250" s="75"/>
      <c r="H250" s="75"/>
      <c r="I250" s="75"/>
    </row>
    <row r="251" spans="1:9" x14ac:dyDescent="0.25">
      <c r="A251" s="64">
        <v>4241</v>
      </c>
      <c r="B251" s="65"/>
      <c r="C251" s="66"/>
      <c r="D251" s="67" t="s">
        <v>125</v>
      </c>
      <c r="E251" s="75"/>
      <c r="F251" s="75"/>
      <c r="G251" s="75"/>
      <c r="H251" s="75"/>
      <c r="I251" s="75"/>
    </row>
    <row r="252" spans="1:9" x14ac:dyDescent="0.25">
      <c r="A252" s="64"/>
      <c r="B252" s="65"/>
      <c r="C252" s="66"/>
      <c r="D252" s="67"/>
      <c r="E252" s="75"/>
      <c r="F252" s="75"/>
      <c r="G252" s="75"/>
      <c r="H252" s="75"/>
      <c r="I252" s="75"/>
    </row>
    <row r="253" spans="1:9" x14ac:dyDescent="0.25">
      <c r="A253" s="64"/>
      <c r="B253" s="65"/>
      <c r="C253" s="66"/>
      <c r="D253" s="61" t="s">
        <v>79</v>
      </c>
      <c r="E253" s="74">
        <f>SUM(E192+E245)</f>
        <v>74790.02</v>
      </c>
      <c r="F253" s="74">
        <v>74963.69</v>
      </c>
      <c r="G253" s="74">
        <f>SUM(G192+G245)</f>
        <v>62215.989999999991</v>
      </c>
      <c r="H253" s="75">
        <f t="shared" si="10"/>
        <v>82.994833898918259</v>
      </c>
      <c r="I253" s="75">
        <f t="shared" si="11"/>
        <v>83.187556307646389</v>
      </c>
    </row>
    <row r="254" spans="1:9" x14ac:dyDescent="0.25">
      <c r="A254" s="64"/>
      <c r="B254" s="65"/>
      <c r="C254" s="66"/>
      <c r="D254" s="67"/>
      <c r="E254" s="8"/>
      <c r="F254" s="8"/>
      <c r="G254" s="8"/>
      <c r="H254" s="8"/>
      <c r="I254" s="8"/>
    </row>
    <row r="255" spans="1:9" ht="25.5" x14ac:dyDescent="0.25">
      <c r="A255" s="233" t="s">
        <v>16</v>
      </c>
      <c r="B255" s="234"/>
      <c r="C255" s="235"/>
      <c r="D255" s="163" t="s">
        <v>17</v>
      </c>
      <c r="E255" s="127" t="s">
        <v>208</v>
      </c>
      <c r="F255" s="127" t="s">
        <v>215</v>
      </c>
      <c r="G255" s="127" t="s">
        <v>216</v>
      </c>
      <c r="H255" s="143" t="s">
        <v>209</v>
      </c>
      <c r="I255" s="127" t="s">
        <v>209</v>
      </c>
    </row>
    <row r="256" spans="1:9" x14ac:dyDescent="0.25">
      <c r="A256" s="144"/>
      <c r="B256" s="145"/>
      <c r="C256" s="146"/>
      <c r="D256" s="147" t="s">
        <v>209</v>
      </c>
      <c r="E256" s="148">
        <v>1</v>
      </c>
      <c r="F256" s="148">
        <v>2</v>
      </c>
      <c r="G256" s="148">
        <v>3</v>
      </c>
      <c r="H256" s="149" t="s">
        <v>210</v>
      </c>
      <c r="I256" s="148" t="s">
        <v>211</v>
      </c>
    </row>
    <row r="257" spans="1:9" x14ac:dyDescent="0.25">
      <c r="A257" s="76">
        <v>1013</v>
      </c>
      <c r="B257" s="77"/>
      <c r="C257" s="61"/>
      <c r="D257" s="61" t="s">
        <v>143</v>
      </c>
      <c r="E257" s="8"/>
      <c r="F257" s="8"/>
      <c r="G257" s="8"/>
      <c r="H257" s="8"/>
      <c r="I257" s="8"/>
    </row>
    <row r="258" spans="1:9" ht="25.5" customHeight="1" x14ac:dyDescent="0.25">
      <c r="A258" s="241" t="s">
        <v>104</v>
      </c>
      <c r="B258" s="242"/>
      <c r="C258" s="61"/>
      <c r="D258" s="61" t="s">
        <v>105</v>
      </c>
      <c r="E258" s="8"/>
      <c r="F258" s="8"/>
      <c r="G258" s="8"/>
      <c r="H258" s="8"/>
      <c r="I258" s="8"/>
    </row>
    <row r="259" spans="1:9" x14ac:dyDescent="0.25">
      <c r="A259" s="236" t="s">
        <v>144</v>
      </c>
      <c r="B259" s="237"/>
      <c r="C259" s="238"/>
      <c r="D259" s="62" t="s">
        <v>145</v>
      </c>
      <c r="E259" s="8"/>
      <c r="F259" s="8"/>
      <c r="G259" s="8"/>
      <c r="H259" s="8"/>
      <c r="I259" s="8"/>
    </row>
    <row r="260" spans="1:9" x14ac:dyDescent="0.25">
      <c r="A260" s="227">
        <v>3</v>
      </c>
      <c r="B260" s="228"/>
      <c r="C260" s="229"/>
      <c r="D260" s="61" t="s">
        <v>8</v>
      </c>
      <c r="E260" s="72">
        <f>SUM(E261+E271)</f>
        <v>7755.06</v>
      </c>
      <c r="F260" s="72">
        <f>SUM(F261+F271+F285)</f>
        <v>7241.55</v>
      </c>
      <c r="G260" s="72">
        <f>SUM(G261+G271+G285)</f>
        <v>7145.55</v>
      </c>
      <c r="H260" s="75">
        <f>SUM(G260/F260)*100</f>
        <v>98.674316962528735</v>
      </c>
      <c r="I260" s="75">
        <f>SUM(G260/E260)*100</f>
        <v>92.140486340531211</v>
      </c>
    </row>
    <row r="261" spans="1:9" x14ac:dyDescent="0.25">
      <c r="A261" s="230">
        <v>31</v>
      </c>
      <c r="B261" s="231"/>
      <c r="C261" s="232"/>
      <c r="D261" s="61" t="s">
        <v>9</v>
      </c>
      <c r="E261" s="72">
        <v>3036.01</v>
      </c>
      <c r="F261" s="72">
        <v>2621.25</v>
      </c>
      <c r="G261" s="72">
        <v>2621.25</v>
      </c>
      <c r="H261" s="75">
        <f>SUM(G261/F261)*100</f>
        <v>100</v>
      </c>
      <c r="I261" s="75">
        <f>SUM(G261/E261)*100</f>
        <v>86.338648423424161</v>
      </c>
    </row>
    <row r="262" spans="1:9" x14ac:dyDescent="0.25">
      <c r="A262" s="64">
        <v>311</v>
      </c>
      <c r="B262" s="65"/>
      <c r="C262" s="66"/>
      <c r="D262" s="67" t="s">
        <v>65</v>
      </c>
      <c r="E262" s="73"/>
      <c r="F262" s="73"/>
      <c r="G262" s="73"/>
      <c r="H262" s="73"/>
      <c r="I262" s="68"/>
    </row>
    <row r="263" spans="1:9" x14ac:dyDescent="0.25">
      <c r="A263" s="64">
        <v>3111</v>
      </c>
      <c r="B263" s="65"/>
      <c r="C263" s="66"/>
      <c r="D263" s="67" t="s">
        <v>66</v>
      </c>
      <c r="E263" s="73"/>
      <c r="F263" s="73"/>
      <c r="G263" s="73"/>
      <c r="H263" s="73"/>
      <c r="I263" s="68"/>
    </row>
    <row r="264" spans="1:9" x14ac:dyDescent="0.25">
      <c r="A264" s="64">
        <v>3113</v>
      </c>
      <c r="B264" s="65"/>
      <c r="C264" s="66"/>
      <c r="D264" s="67" t="s">
        <v>67</v>
      </c>
      <c r="E264" s="73"/>
      <c r="F264" s="73"/>
      <c r="G264" s="73"/>
      <c r="H264" s="73"/>
      <c r="I264" s="68"/>
    </row>
    <row r="265" spans="1:9" x14ac:dyDescent="0.25">
      <c r="A265" s="64">
        <v>3114</v>
      </c>
      <c r="B265" s="65"/>
      <c r="C265" s="66"/>
      <c r="D265" s="67" t="s">
        <v>68</v>
      </c>
      <c r="E265" s="73"/>
      <c r="F265" s="73"/>
      <c r="G265" s="73"/>
      <c r="H265" s="73"/>
      <c r="I265" s="68"/>
    </row>
    <row r="266" spans="1:9" x14ac:dyDescent="0.25">
      <c r="A266" s="64">
        <v>312</v>
      </c>
      <c r="B266" s="65"/>
      <c r="C266" s="66"/>
      <c r="D266" s="67" t="s">
        <v>69</v>
      </c>
      <c r="E266" s="73">
        <v>3036.01</v>
      </c>
      <c r="F266" s="73">
        <v>2621.25</v>
      </c>
      <c r="G266" s="73">
        <v>2621.25</v>
      </c>
      <c r="H266" s="75">
        <f>SUM(G266/F266)*100</f>
        <v>100</v>
      </c>
      <c r="I266" s="75">
        <f>SUM(G266/E266)*100</f>
        <v>86.338648423424161</v>
      </c>
    </row>
    <row r="267" spans="1:9" x14ac:dyDescent="0.25">
      <c r="A267" s="64">
        <v>3121</v>
      </c>
      <c r="B267" s="65"/>
      <c r="C267" s="66"/>
      <c r="D267" s="67" t="s">
        <v>70</v>
      </c>
      <c r="E267" s="73">
        <v>3036.01</v>
      </c>
      <c r="F267" s="73">
        <v>2621.25</v>
      </c>
      <c r="G267" s="73">
        <v>2621.25</v>
      </c>
      <c r="H267" s="75">
        <f>SUM(G267/F267)*100</f>
        <v>100</v>
      </c>
      <c r="I267" s="75">
        <f>SUM(G267/E267)*100</f>
        <v>86.338648423424161</v>
      </c>
    </row>
    <row r="268" spans="1:9" x14ac:dyDescent="0.25">
      <c r="A268" s="64">
        <v>313</v>
      </c>
      <c r="B268" s="65"/>
      <c r="C268" s="66"/>
      <c r="D268" s="67" t="s">
        <v>71</v>
      </c>
      <c r="E268" s="73"/>
      <c r="F268" s="73"/>
      <c r="G268" s="73"/>
      <c r="H268" s="73"/>
      <c r="I268" s="68"/>
    </row>
    <row r="269" spans="1:9" x14ac:dyDescent="0.25">
      <c r="A269" s="64">
        <v>3131</v>
      </c>
      <c r="B269" s="65"/>
      <c r="C269" s="66"/>
      <c r="D269" s="67" t="s">
        <v>72</v>
      </c>
      <c r="E269" s="73"/>
      <c r="F269" s="73"/>
      <c r="G269" s="73"/>
      <c r="H269" s="73"/>
      <c r="I269" s="68"/>
    </row>
    <row r="270" spans="1:9" ht="25.5" x14ac:dyDescent="0.25">
      <c r="A270" s="64">
        <v>3132</v>
      </c>
      <c r="B270" s="65"/>
      <c r="C270" s="66"/>
      <c r="D270" s="67" t="s">
        <v>73</v>
      </c>
      <c r="E270" s="73"/>
      <c r="F270" s="73"/>
      <c r="G270" s="73"/>
      <c r="H270" s="73"/>
      <c r="I270" s="68"/>
    </row>
    <row r="271" spans="1:9" x14ac:dyDescent="0.25">
      <c r="A271" s="230">
        <v>32</v>
      </c>
      <c r="B271" s="231"/>
      <c r="C271" s="232"/>
      <c r="D271" s="61" t="s">
        <v>18</v>
      </c>
      <c r="E271" s="72">
        <f>SUM(E272+E274+E279)</f>
        <v>4719.05</v>
      </c>
      <c r="F271" s="72">
        <f>SUM(F274+F279+F283)</f>
        <v>4409.3</v>
      </c>
      <c r="G271" s="72">
        <f>SUM(G272+G274+G279+G283)</f>
        <v>4313.3</v>
      </c>
      <c r="H271" s="75">
        <f>SUM(G271/F271)*100</f>
        <v>97.82278366180573</v>
      </c>
      <c r="I271" s="75">
        <f>SUM(G271/E271)*100</f>
        <v>91.401871139318288</v>
      </c>
    </row>
    <row r="272" spans="1:9" x14ac:dyDescent="0.25">
      <c r="A272" s="64">
        <v>321</v>
      </c>
      <c r="B272" s="65"/>
      <c r="C272" s="66"/>
      <c r="D272" s="67" t="s">
        <v>74</v>
      </c>
      <c r="E272" s="73">
        <v>394.47</v>
      </c>
      <c r="F272" s="73"/>
      <c r="G272" s="72">
        <v>0</v>
      </c>
      <c r="H272" s="75">
        <v>0</v>
      </c>
      <c r="I272" s="75">
        <f t="shared" ref="I272:I299" si="12">SUM(G272/E272)*100</f>
        <v>0</v>
      </c>
    </row>
    <row r="273" spans="1:9" x14ac:dyDescent="0.25">
      <c r="A273" s="64">
        <v>3211</v>
      </c>
      <c r="B273" s="65"/>
      <c r="C273" s="66"/>
      <c r="D273" s="67" t="s">
        <v>75</v>
      </c>
      <c r="E273" s="73">
        <v>394.47</v>
      </c>
      <c r="F273" s="73"/>
      <c r="G273" s="73">
        <v>0</v>
      </c>
      <c r="H273" s="75">
        <v>0</v>
      </c>
      <c r="I273" s="75">
        <f t="shared" si="12"/>
        <v>0</v>
      </c>
    </row>
    <row r="274" spans="1:9" ht="25.5" customHeight="1" x14ac:dyDescent="0.25">
      <c r="A274" s="64">
        <v>322</v>
      </c>
      <c r="B274" s="65"/>
      <c r="C274" s="66"/>
      <c r="D274" s="67" t="s">
        <v>87</v>
      </c>
      <c r="E274" s="73">
        <f>SUM(E275:E278)</f>
        <v>4324.58</v>
      </c>
      <c r="F274" s="73">
        <f>SUM(F275:F278)</f>
        <v>2723.53</v>
      </c>
      <c r="G274" s="72">
        <f>SUM(G275:G278)</f>
        <v>2627.5299999999997</v>
      </c>
      <c r="H274" s="75">
        <f t="shared" ref="H274:H299" si="13">SUM(G274/F274)*100</f>
        <v>96.475162748344971</v>
      </c>
      <c r="I274" s="75">
        <f t="shared" si="12"/>
        <v>60.758038930948203</v>
      </c>
    </row>
    <row r="275" spans="1:9" ht="25.5" x14ac:dyDescent="0.25">
      <c r="A275" s="64">
        <v>3221</v>
      </c>
      <c r="B275" s="65"/>
      <c r="C275" s="66"/>
      <c r="D275" s="67" t="s">
        <v>101</v>
      </c>
      <c r="E275" s="73">
        <v>3330.83</v>
      </c>
      <c r="F275" s="73">
        <v>2048.5300000000002</v>
      </c>
      <c r="G275" s="73">
        <v>1952.53</v>
      </c>
      <c r="H275" s="75">
        <f t="shared" si="13"/>
        <v>95.313712759881469</v>
      </c>
      <c r="I275" s="75">
        <f t="shared" si="12"/>
        <v>58.61992356259551</v>
      </c>
    </row>
    <row r="276" spans="1:9" x14ac:dyDescent="0.25">
      <c r="A276" s="64">
        <v>3222</v>
      </c>
      <c r="B276" s="65"/>
      <c r="C276" s="66"/>
      <c r="D276" s="67" t="s">
        <v>102</v>
      </c>
      <c r="E276" s="73"/>
      <c r="F276" s="73"/>
      <c r="G276" s="73"/>
      <c r="H276" s="75"/>
      <c r="I276" s="75"/>
    </row>
    <row r="277" spans="1:9" x14ac:dyDescent="0.25">
      <c r="A277" s="64">
        <v>3223</v>
      </c>
      <c r="B277" s="65"/>
      <c r="C277" s="66"/>
      <c r="D277" s="67" t="s">
        <v>103</v>
      </c>
      <c r="E277" s="73"/>
      <c r="F277" s="73"/>
      <c r="G277" s="73"/>
      <c r="H277" s="75"/>
      <c r="I277" s="75"/>
    </row>
    <row r="278" spans="1:9" x14ac:dyDescent="0.25">
      <c r="A278" s="64">
        <v>3225</v>
      </c>
      <c r="B278" s="65"/>
      <c r="C278" s="66"/>
      <c r="D278" s="67" t="s">
        <v>108</v>
      </c>
      <c r="E278" s="73">
        <v>993.75</v>
      </c>
      <c r="F278" s="73">
        <v>675</v>
      </c>
      <c r="G278" s="73">
        <v>675</v>
      </c>
      <c r="H278" s="75">
        <f t="shared" si="13"/>
        <v>100</v>
      </c>
      <c r="I278" s="75">
        <f t="shared" si="12"/>
        <v>67.924528301886795</v>
      </c>
    </row>
    <row r="279" spans="1:9" x14ac:dyDescent="0.25">
      <c r="A279" s="64">
        <v>323</v>
      </c>
      <c r="B279" s="65"/>
      <c r="C279" s="66"/>
      <c r="D279" s="67" t="s">
        <v>88</v>
      </c>
      <c r="E279" s="73">
        <v>0</v>
      </c>
      <c r="F279" s="73">
        <f>SUM(F280:F281)</f>
        <v>998.17</v>
      </c>
      <c r="G279" s="73">
        <f>SUM(G280:G281)</f>
        <v>998.17</v>
      </c>
      <c r="H279" s="75">
        <f t="shared" si="13"/>
        <v>100</v>
      </c>
      <c r="I279" s="75">
        <v>0</v>
      </c>
    </row>
    <row r="280" spans="1:9" x14ac:dyDescent="0.25">
      <c r="A280" s="64">
        <v>3231</v>
      </c>
      <c r="B280" s="65"/>
      <c r="C280" s="66"/>
      <c r="D280" s="67" t="s">
        <v>111</v>
      </c>
      <c r="E280" s="73">
        <v>0</v>
      </c>
      <c r="F280" s="73">
        <v>223.5</v>
      </c>
      <c r="G280" s="73">
        <v>223.5</v>
      </c>
      <c r="H280" s="75">
        <f t="shared" si="13"/>
        <v>100</v>
      </c>
      <c r="I280" s="75">
        <v>0</v>
      </c>
    </row>
    <row r="281" spans="1:9" x14ac:dyDescent="0.25">
      <c r="A281" s="64">
        <v>3235</v>
      </c>
      <c r="B281" s="65"/>
      <c r="C281" s="66"/>
      <c r="D281" s="67" t="s">
        <v>132</v>
      </c>
      <c r="E281" s="73"/>
      <c r="F281" s="73">
        <v>774.67</v>
      </c>
      <c r="G281" s="73">
        <v>774.67</v>
      </c>
      <c r="H281" s="75">
        <f t="shared" si="13"/>
        <v>100</v>
      </c>
      <c r="I281" s="75">
        <v>0</v>
      </c>
    </row>
    <row r="282" spans="1:9" x14ac:dyDescent="0.25">
      <c r="A282" s="64">
        <v>3239</v>
      </c>
      <c r="B282" s="65"/>
      <c r="C282" s="66"/>
      <c r="D282" s="67" t="s">
        <v>113</v>
      </c>
      <c r="E282" s="73"/>
      <c r="F282" s="73">
        <v>0</v>
      </c>
      <c r="G282" s="73"/>
      <c r="H282" s="75">
        <v>0</v>
      </c>
      <c r="I282" s="75">
        <v>0</v>
      </c>
    </row>
    <row r="283" spans="1:9" ht="25.5" x14ac:dyDescent="0.25">
      <c r="A283" s="64">
        <v>329</v>
      </c>
      <c r="B283" s="65"/>
      <c r="C283" s="66"/>
      <c r="D283" s="67" t="s">
        <v>142</v>
      </c>
      <c r="E283" s="73"/>
      <c r="F283" s="73">
        <v>687.6</v>
      </c>
      <c r="G283" s="73">
        <v>687.6</v>
      </c>
      <c r="H283" s="75">
        <f t="shared" si="13"/>
        <v>100</v>
      </c>
      <c r="I283" s="75">
        <v>0</v>
      </c>
    </row>
    <row r="284" spans="1:9" ht="25.5" x14ac:dyDescent="0.25">
      <c r="A284" s="64">
        <v>3299</v>
      </c>
      <c r="B284" s="65"/>
      <c r="C284" s="66"/>
      <c r="D284" s="67" t="s">
        <v>142</v>
      </c>
      <c r="E284" s="73"/>
      <c r="F284" s="73">
        <v>687.6</v>
      </c>
      <c r="G284" s="73">
        <v>687.6</v>
      </c>
      <c r="H284" s="75">
        <f t="shared" si="13"/>
        <v>100</v>
      </c>
      <c r="I284" s="75">
        <v>0</v>
      </c>
    </row>
    <row r="285" spans="1:9" x14ac:dyDescent="0.25">
      <c r="A285" s="64">
        <v>38</v>
      </c>
      <c r="B285" s="65"/>
      <c r="C285" s="66"/>
      <c r="D285" s="67" t="s">
        <v>175</v>
      </c>
      <c r="E285" s="73"/>
      <c r="F285" s="73">
        <v>211</v>
      </c>
      <c r="G285" s="73">
        <v>211</v>
      </c>
      <c r="H285" s="75">
        <f t="shared" si="13"/>
        <v>100</v>
      </c>
      <c r="I285" s="75">
        <v>0</v>
      </c>
    </row>
    <row r="286" spans="1:9" x14ac:dyDescent="0.25">
      <c r="A286" s="64">
        <v>3811</v>
      </c>
      <c r="B286" s="65"/>
      <c r="C286" s="66"/>
      <c r="D286" s="67" t="s">
        <v>219</v>
      </c>
      <c r="E286" s="73"/>
      <c r="F286" s="73">
        <v>211</v>
      </c>
      <c r="G286" s="73">
        <v>211</v>
      </c>
      <c r="H286" s="75">
        <f t="shared" si="13"/>
        <v>100</v>
      </c>
      <c r="I286" s="75">
        <v>0</v>
      </c>
    </row>
    <row r="287" spans="1:9" ht="38.25" x14ac:dyDescent="0.25">
      <c r="A287" s="69">
        <v>4</v>
      </c>
      <c r="B287" s="70"/>
      <c r="C287" s="71"/>
      <c r="D287" s="61" t="s">
        <v>24</v>
      </c>
      <c r="E287" s="72">
        <v>2521.41</v>
      </c>
      <c r="F287" s="72">
        <v>0</v>
      </c>
      <c r="G287" s="72">
        <v>5839.44</v>
      </c>
      <c r="H287" s="75">
        <v>0</v>
      </c>
      <c r="I287" s="75">
        <f t="shared" si="12"/>
        <v>231.59422703963259</v>
      </c>
    </row>
    <row r="288" spans="1:9" ht="38.25" x14ac:dyDescent="0.25">
      <c r="A288" s="69">
        <v>42</v>
      </c>
      <c r="B288" s="70"/>
      <c r="C288" s="71"/>
      <c r="D288" s="61" t="s">
        <v>24</v>
      </c>
      <c r="E288" s="72">
        <f>SUM(E289+E296)</f>
        <v>2521.41</v>
      </c>
      <c r="F288" s="72">
        <v>0</v>
      </c>
      <c r="G288" s="72">
        <v>5839.44</v>
      </c>
      <c r="H288" s="75">
        <v>0</v>
      </c>
      <c r="I288" s="75">
        <f t="shared" si="12"/>
        <v>231.59422703963259</v>
      </c>
    </row>
    <row r="289" spans="1:9" x14ac:dyDescent="0.25">
      <c r="A289" s="64">
        <v>422</v>
      </c>
      <c r="B289" s="65"/>
      <c r="C289" s="66"/>
      <c r="D289" s="67" t="s">
        <v>95</v>
      </c>
      <c r="E289" s="73">
        <v>1835.96</v>
      </c>
      <c r="F289" s="73">
        <v>0</v>
      </c>
      <c r="G289" s="73">
        <v>0</v>
      </c>
      <c r="H289" s="75">
        <v>0</v>
      </c>
      <c r="I289" s="75">
        <f t="shared" si="12"/>
        <v>0</v>
      </c>
    </row>
    <row r="290" spans="1:9" x14ac:dyDescent="0.25">
      <c r="A290" s="64">
        <v>4221</v>
      </c>
      <c r="B290" s="65"/>
      <c r="C290" s="66"/>
      <c r="D290" s="67" t="s">
        <v>119</v>
      </c>
      <c r="E290" s="73">
        <v>1835.96</v>
      </c>
      <c r="F290" s="73">
        <v>0</v>
      </c>
      <c r="G290" s="73">
        <v>5839.44</v>
      </c>
      <c r="H290" s="75">
        <v>0</v>
      </c>
      <c r="I290" s="75">
        <f t="shared" si="12"/>
        <v>318.05921697640468</v>
      </c>
    </row>
    <row r="291" spans="1:9" x14ac:dyDescent="0.25">
      <c r="A291" s="64">
        <v>4222</v>
      </c>
      <c r="B291" s="65"/>
      <c r="C291" s="66"/>
      <c r="D291" s="67" t="s">
        <v>120</v>
      </c>
      <c r="E291" s="73"/>
      <c r="F291" s="73">
        <v>0</v>
      </c>
      <c r="G291" s="73"/>
      <c r="H291" s="75">
        <v>0</v>
      </c>
      <c r="I291" s="75">
        <v>0</v>
      </c>
    </row>
    <row r="292" spans="1:9" x14ac:dyDescent="0.25">
      <c r="A292" s="64">
        <v>4223</v>
      </c>
      <c r="B292" s="65"/>
      <c r="C292" s="66"/>
      <c r="D292" s="67" t="s">
        <v>121</v>
      </c>
      <c r="E292" s="73"/>
      <c r="F292" s="73">
        <v>0</v>
      </c>
      <c r="G292" s="73"/>
      <c r="H292" s="75">
        <v>0</v>
      </c>
      <c r="I292" s="75">
        <v>0</v>
      </c>
    </row>
    <row r="293" spans="1:9" x14ac:dyDescent="0.25">
      <c r="A293" s="64">
        <v>4225</v>
      </c>
      <c r="B293" s="65"/>
      <c r="C293" s="66"/>
      <c r="D293" s="67" t="s">
        <v>122</v>
      </c>
      <c r="E293" s="73"/>
      <c r="F293" s="73">
        <v>0</v>
      </c>
      <c r="G293" s="73"/>
      <c r="H293" s="75">
        <v>0</v>
      </c>
      <c r="I293" s="75">
        <v>0</v>
      </c>
    </row>
    <row r="294" spans="1:9" x14ac:dyDescent="0.25">
      <c r="A294" s="64">
        <v>4226</v>
      </c>
      <c r="B294" s="65"/>
      <c r="C294" s="66"/>
      <c r="D294" s="67" t="s">
        <v>123</v>
      </c>
      <c r="E294" s="73"/>
      <c r="F294" s="73">
        <v>0</v>
      </c>
      <c r="G294" s="73"/>
      <c r="H294" s="75">
        <v>0</v>
      </c>
      <c r="I294" s="75">
        <v>0</v>
      </c>
    </row>
    <row r="295" spans="1:9" ht="25.5" x14ac:dyDescent="0.25">
      <c r="A295" s="64">
        <v>4227</v>
      </c>
      <c r="B295" s="65"/>
      <c r="C295" s="66"/>
      <c r="D295" s="67" t="s">
        <v>124</v>
      </c>
      <c r="E295" s="73"/>
      <c r="F295" s="73"/>
      <c r="G295" s="73"/>
      <c r="H295" s="75">
        <v>0</v>
      </c>
      <c r="I295" s="75">
        <v>0</v>
      </c>
    </row>
    <row r="296" spans="1:9" ht="25.5" x14ac:dyDescent="0.25">
      <c r="A296" s="64">
        <v>424</v>
      </c>
      <c r="B296" s="65"/>
      <c r="C296" s="66"/>
      <c r="D296" s="67" t="s">
        <v>96</v>
      </c>
      <c r="E296" s="73">
        <v>685.45</v>
      </c>
      <c r="F296" s="73">
        <v>7241.55</v>
      </c>
      <c r="G296" s="73">
        <v>0</v>
      </c>
      <c r="H296" s="75">
        <f t="shared" si="13"/>
        <v>0</v>
      </c>
      <c r="I296" s="75">
        <f t="shared" si="12"/>
        <v>0</v>
      </c>
    </row>
    <row r="297" spans="1:9" x14ac:dyDescent="0.25">
      <c r="A297" s="64">
        <v>4241</v>
      </c>
      <c r="B297" s="65"/>
      <c r="C297" s="66"/>
      <c r="D297" s="67" t="s">
        <v>125</v>
      </c>
      <c r="E297" s="73">
        <v>685.45</v>
      </c>
      <c r="F297" s="73"/>
      <c r="G297" s="73">
        <v>0</v>
      </c>
      <c r="H297" s="75">
        <v>0</v>
      </c>
      <c r="I297" s="75">
        <f t="shared" si="12"/>
        <v>0</v>
      </c>
    </row>
    <row r="298" spans="1:9" x14ac:dyDescent="0.25">
      <c r="A298" s="64"/>
      <c r="B298" s="65"/>
      <c r="C298" s="66"/>
      <c r="D298" s="67"/>
      <c r="E298" s="73"/>
      <c r="F298" s="73"/>
      <c r="G298" s="73"/>
      <c r="H298" s="75"/>
      <c r="I298" s="75"/>
    </row>
    <row r="299" spans="1:9" x14ac:dyDescent="0.25">
      <c r="A299" s="64"/>
      <c r="B299" s="65"/>
      <c r="C299" s="66"/>
      <c r="D299" s="61" t="s">
        <v>79</v>
      </c>
      <c r="E299" s="72">
        <f>SUM(E260+E287)</f>
        <v>10276.470000000001</v>
      </c>
      <c r="F299" s="72">
        <f>SUM(F260+F287)</f>
        <v>7241.55</v>
      </c>
      <c r="G299" s="72">
        <f>SUM(G260+G287)</f>
        <v>12984.99</v>
      </c>
      <c r="H299" s="75">
        <f t="shared" si="13"/>
        <v>179.31230192431178</v>
      </c>
      <c r="I299" s="75">
        <f t="shared" si="12"/>
        <v>126.35652125681287</v>
      </c>
    </row>
    <row r="300" spans="1:9" x14ac:dyDescent="0.25">
      <c r="A300" s="64"/>
      <c r="B300" s="65"/>
      <c r="C300" s="66"/>
      <c r="D300" s="67"/>
      <c r="E300" s="8"/>
      <c r="F300" s="8"/>
      <c r="G300" s="8"/>
      <c r="H300" s="8"/>
      <c r="I300" s="8"/>
    </row>
    <row r="301" spans="1:9" ht="25.5" x14ac:dyDescent="0.25">
      <c r="A301" s="233" t="s">
        <v>16</v>
      </c>
      <c r="B301" s="234"/>
      <c r="C301" s="235"/>
      <c r="D301" s="163" t="s">
        <v>17</v>
      </c>
      <c r="E301" s="127" t="s">
        <v>208</v>
      </c>
      <c r="F301" s="127" t="s">
        <v>215</v>
      </c>
      <c r="G301" s="127" t="s">
        <v>216</v>
      </c>
      <c r="H301" s="143" t="s">
        <v>209</v>
      </c>
      <c r="I301" s="127" t="s">
        <v>209</v>
      </c>
    </row>
    <row r="302" spans="1:9" x14ac:dyDescent="0.25">
      <c r="A302" s="144"/>
      <c r="B302" s="145"/>
      <c r="C302" s="146"/>
      <c r="D302" s="147" t="s">
        <v>209</v>
      </c>
      <c r="E302" s="148">
        <v>1</v>
      </c>
      <c r="F302" s="148">
        <v>2</v>
      </c>
      <c r="G302" s="148">
        <v>3</v>
      </c>
      <c r="H302" s="149" t="s">
        <v>210</v>
      </c>
      <c r="I302" s="148" t="s">
        <v>211</v>
      </c>
    </row>
    <row r="303" spans="1:9" x14ac:dyDescent="0.25">
      <c r="A303" s="76"/>
      <c r="B303" s="77">
        <v>1013</v>
      </c>
      <c r="C303" s="61"/>
      <c r="D303" s="61" t="s">
        <v>143</v>
      </c>
      <c r="E303" s="8"/>
      <c r="F303" s="8"/>
      <c r="G303" s="8"/>
      <c r="H303" s="8"/>
      <c r="I303" s="8"/>
    </row>
    <row r="304" spans="1:9" x14ac:dyDescent="0.25">
      <c r="A304" s="241" t="s">
        <v>104</v>
      </c>
      <c r="B304" s="242"/>
      <c r="C304" s="61"/>
      <c r="D304" s="61" t="s">
        <v>105</v>
      </c>
      <c r="E304" s="8"/>
      <c r="F304" s="8"/>
      <c r="G304" s="8"/>
      <c r="H304" s="8"/>
      <c r="I304" s="8"/>
    </row>
    <row r="305" spans="1:9" ht="25.5" x14ac:dyDescent="0.25">
      <c r="A305" s="236" t="s">
        <v>146</v>
      </c>
      <c r="B305" s="237"/>
      <c r="C305" s="238"/>
      <c r="D305" s="62" t="s">
        <v>220</v>
      </c>
      <c r="E305" s="8"/>
      <c r="F305" s="8"/>
      <c r="G305" s="8"/>
      <c r="H305" s="8"/>
      <c r="I305" s="8"/>
    </row>
    <row r="306" spans="1:9" x14ac:dyDescent="0.25">
      <c r="A306" s="227">
        <v>3</v>
      </c>
      <c r="B306" s="228"/>
      <c r="C306" s="229"/>
      <c r="D306" s="61" t="s">
        <v>8</v>
      </c>
      <c r="E306" s="72">
        <f>SUM(E253+E300)</f>
        <v>74790.02</v>
      </c>
      <c r="F306" s="72">
        <f>SUM(F312)</f>
        <v>8522.99</v>
      </c>
      <c r="G306" s="72">
        <f>SUM(G312)</f>
        <v>10644.7</v>
      </c>
      <c r="H306" s="75">
        <f>SUM(G306/F306)*100</f>
        <v>124.89396326875899</v>
      </c>
      <c r="I306" s="75">
        <f>SUM(G306/E306)*100</f>
        <v>14.232781325636761</v>
      </c>
    </row>
    <row r="307" spans="1:9" x14ac:dyDescent="0.25">
      <c r="A307" s="230">
        <v>31</v>
      </c>
      <c r="B307" s="231"/>
      <c r="C307" s="232"/>
      <c r="D307" s="61" t="s">
        <v>9</v>
      </c>
      <c r="E307" s="72">
        <v>20</v>
      </c>
      <c r="F307" s="72">
        <v>0</v>
      </c>
      <c r="G307" s="72">
        <v>0</v>
      </c>
      <c r="H307" s="75">
        <v>0</v>
      </c>
      <c r="I307" s="75">
        <f>SUM(G307/E307)*100</f>
        <v>0</v>
      </c>
    </row>
    <row r="308" spans="1:9" x14ac:dyDescent="0.25">
      <c r="A308" s="64">
        <v>311</v>
      </c>
      <c r="B308" s="65"/>
      <c r="C308" s="66"/>
      <c r="D308" s="67" t="s">
        <v>65</v>
      </c>
      <c r="E308" s="73">
        <v>0</v>
      </c>
      <c r="F308" s="73">
        <v>0</v>
      </c>
      <c r="G308" s="73">
        <v>0</v>
      </c>
      <c r="H308" s="73">
        <v>0</v>
      </c>
      <c r="I308" s="73">
        <v>0</v>
      </c>
    </row>
    <row r="309" spans="1:9" x14ac:dyDescent="0.25">
      <c r="A309" s="64">
        <v>312</v>
      </c>
      <c r="B309" s="65"/>
      <c r="C309" s="66"/>
      <c r="D309" s="67" t="s">
        <v>69</v>
      </c>
      <c r="E309" s="73">
        <v>0</v>
      </c>
      <c r="F309" s="73">
        <v>0</v>
      </c>
      <c r="G309" s="73">
        <v>0</v>
      </c>
      <c r="H309" s="73">
        <v>0</v>
      </c>
      <c r="I309" s="73">
        <v>0</v>
      </c>
    </row>
    <row r="310" spans="1:9" x14ac:dyDescent="0.25">
      <c r="A310" s="64">
        <v>3121</v>
      </c>
      <c r="B310" s="65"/>
      <c r="C310" s="66"/>
      <c r="D310" s="67" t="s">
        <v>70</v>
      </c>
      <c r="E310" s="73">
        <v>20</v>
      </c>
      <c r="F310" s="73">
        <v>0</v>
      </c>
      <c r="G310" s="73">
        <v>0</v>
      </c>
      <c r="H310" s="75">
        <v>0</v>
      </c>
      <c r="I310" s="75">
        <f>SUM(G310/E310)*100</f>
        <v>0</v>
      </c>
    </row>
    <row r="311" spans="1:9" x14ac:dyDescent="0.25">
      <c r="A311" s="64">
        <v>313</v>
      </c>
      <c r="B311" s="65"/>
      <c r="C311" s="66"/>
      <c r="D311" s="67" t="s">
        <v>71</v>
      </c>
      <c r="E311" s="73">
        <v>0</v>
      </c>
      <c r="F311" s="73">
        <v>0</v>
      </c>
      <c r="G311" s="73">
        <v>0</v>
      </c>
      <c r="H311" s="73">
        <v>0</v>
      </c>
      <c r="I311" s="73">
        <v>0</v>
      </c>
    </row>
    <row r="312" spans="1:9" x14ac:dyDescent="0.25">
      <c r="A312" s="230">
        <v>32</v>
      </c>
      <c r="B312" s="231"/>
      <c r="C312" s="232"/>
      <c r="D312" s="61" t="s">
        <v>18</v>
      </c>
      <c r="E312" s="72">
        <f>SUM(E313+E318+E326+E336+E337)</f>
        <v>14460.109999999999</v>
      </c>
      <c r="F312" s="72">
        <f>SUM(F313+F318+F326+F332+F333+F337)</f>
        <v>8522.99</v>
      </c>
      <c r="G312" s="72">
        <f>SUM(G313+G318+G326+G336+G337)</f>
        <v>10644.7</v>
      </c>
      <c r="H312" s="75">
        <f>SUM(G312/F312)*100</f>
        <v>124.89396326875899</v>
      </c>
      <c r="I312" s="75">
        <f>SUM(G312/E312)*100</f>
        <v>73.614239449077516</v>
      </c>
    </row>
    <row r="313" spans="1:9" x14ac:dyDescent="0.25">
      <c r="A313" s="64">
        <v>321</v>
      </c>
      <c r="B313" s="65"/>
      <c r="C313" s="66"/>
      <c r="D313" s="67" t="s">
        <v>74</v>
      </c>
      <c r="E313" s="73">
        <f>SUM(E314:E317)</f>
        <v>212.32</v>
      </c>
      <c r="F313" s="73">
        <f>SUM(F314:F317)</f>
        <v>0</v>
      </c>
      <c r="G313" s="73">
        <f>SUM(G314:G317)</f>
        <v>0</v>
      </c>
      <c r="H313" s="73">
        <v>0</v>
      </c>
      <c r="I313" s="68">
        <v>0</v>
      </c>
    </row>
    <row r="314" spans="1:9" x14ac:dyDescent="0.25">
      <c r="A314" s="64">
        <v>3211</v>
      </c>
      <c r="B314" s="65"/>
      <c r="C314" s="66"/>
      <c r="D314" s="67" t="s">
        <v>75</v>
      </c>
      <c r="E314" s="73">
        <v>212.32</v>
      </c>
      <c r="F314" s="73">
        <v>0</v>
      </c>
      <c r="G314" s="73">
        <v>0</v>
      </c>
      <c r="H314" s="73">
        <v>0</v>
      </c>
      <c r="I314" s="68">
        <v>0</v>
      </c>
    </row>
    <row r="315" spans="1:9" ht="25.5" x14ac:dyDescent="0.25">
      <c r="A315" s="64">
        <v>3212</v>
      </c>
      <c r="B315" s="65"/>
      <c r="C315" s="66"/>
      <c r="D315" s="67" t="s">
        <v>129</v>
      </c>
      <c r="E315" s="73">
        <v>0</v>
      </c>
      <c r="F315" s="73">
        <v>0</v>
      </c>
      <c r="G315" s="73">
        <v>0</v>
      </c>
      <c r="H315" s="73">
        <v>0</v>
      </c>
      <c r="I315" s="73">
        <v>0</v>
      </c>
    </row>
    <row r="316" spans="1:9" x14ac:dyDescent="0.25">
      <c r="A316" s="64">
        <v>3213</v>
      </c>
      <c r="B316" s="65"/>
      <c r="C316" s="66"/>
      <c r="D316" s="67" t="s">
        <v>77</v>
      </c>
      <c r="E316" s="73">
        <v>0</v>
      </c>
      <c r="F316" s="73">
        <v>0</v>
      </c>
      <c r="G316" s="73">
        <v>0</v>
      </c>
      <c r="H316" s="73">
        <v>0</v>
      </c>
      <c r="I316" s="73">
        <v>0</v>
      </c>
    </row>
    <row r="317" spans="1:9" ht="25.5" x14ac:dyDescent="0.25">
      <c r="A317" s="64">
        <v>3214</v>
      </c>
      <c r="B317" s="65"/>
      <c r="C317" s="66"/>
      <c r="D317" s="67" t="s">
        <v>78</v>
      </c>
      <c r="E317" s="73">
        <v>0</v>
      </c>
      <c r="F317" s="73">
        <v>0</v>
      </c>
      <c r="G317" s="73">
        <v>0</v>
      </c>
      <c r="H317" s="73">
        <v>0</v>
      </c>
      <c r="I317" s="73">
        <v>0</v>
      </c>
    </row>
    <row r="318" spans="1:9" x14ac:dyDescent="0.25">
      <c r="A318" s="64">
        <v>322</v>
      </c>
      <c r="B318" s="65"/>
      <c r="C318" s="66"/>
      <c r="D318" s="67" t="s">
        <v>87</v>
      </c>
      <c r="E318" s="73">
        <f>SUM(E319:E325)</f>
        <v>2416.4899999999998</v>
      </c>
      <c r="F318" s="73">
        <f>SUM(F319:F325)</f>
        <v>0</v>
      </c>
      <c r="G318" s="73">
        <f>SUM(G319:G325)</f>
        <v>1154.2</v>
      </c>
      <c r="H318" s="75">
        <v>0</v>
      </c>
      <c r="I318" s="75">
        <f>SUM(G318/E318)*100</f>
        <v>47.763491675943214</v>
      </c>
    </row>
    <row r="319" spans="1:9" ht="25.5" x14ac:dyDescent="0.25">
      <c r="A319" s="64">
        <v>3221</v>
      </c>
      <c r="B319" s="65"/>
      <c r="C319" s="66"/>
      <c r="D319" s="67" t="s">
        <v>101</v>
      </c>
      <c r="E319" s="73">
        <v>1152.02</v>
      </c>
      <c r="F319" s="73">
        <v>0</v>
      </c>
      <c r="G319" s="73">
        <v>80.400000000000006</v>
      </c>
      <c r="H319" s="75">
        <v>0</v>
      </c>
      <c r="I319" s="75">
        <f>SUM(G319/E319)*100</f>
        <v>6.9790455026822462</v>
      </c>
    </row>
    <row r="320" spans="1:9" x14ac:dyDescent="0.25">
      <c r="A320" s="64">
        <v>3222</v>
      </c>
      <c r="B320" s="65"/>
      <c r="C320" s="66"/>
      <c r="D320" s="67" t="s">
        <v>102</v>
      </c>
      <c r="E320" s="73">
        <v>1264.47</v>
      </c>
      <c r="F320" s="73">
        <v>0</v>
      </c>
      <c r="G320" s="73">
        <v>1073.8</v>
      </c>
      <c r="H320" s="75">
        <v>0</v>
      </c>
      <c r="I320" s="75">
        <f t="shared" ref="I320:I359" si="14">SUM(G320/E320)*100</f>
        <v>84.920955024634821</v>
      </c>
    </row>
    <row r="321" spans="1:9" x14ac:dyDescent="0.25">
      <c r="A321" s="64">
        <v>3223</v>
      </c>
      <c r="B321" s="65"/>
      <c r="C321" s="66"/>
      <c r="D321" s="67" t="s">
        <v>103</v>
      </c>
      <c r="E321" s="73">
        <v>0</v>
      </c>
      <c r="F321" s="73">
        <v>0</v>
      </c>
      <c r="G321" s="73">
        <v>0</v>
      </c>
      <c r="H321" s="75">
        <v>0</v>
      </c>
      <c r="I321" s="75">
        <v>0</v>
      </c>
    </row>
    <row r="322" spans="1:9" ht="25.5" x14ac:dyDescent="0.25">
      <c r="A322" s="64">
        <v>3224</v>
      </c>
      <c r="B322" s="65"/>
      <c r="C322" s="66"/>
      <c r="D322" s="67" t="s">
        <v>107</v>
      </c>
      <c r="E322" s="73">
        <v>0</v>
      </c>
      <c r="F322" s="73">
        <v>0</v>
      </c>
      <c r="G322" s="73">
        <v>0</v>
      </c>
      <c r="H322" s="75">
        <v>0</v>
      </c>
      <c r="I322" s="75">
        <v>0</v>
      </c>
    </row>
    <row r="323" spans="1:9" x14ac:dyDescent="0.25">
      <c r="A323" s="64">
        <v>3225</v>
      </c>
      <c r="B323" s="65"/>
      <c r="C323" s="66"/>
      <c r="D323" s="67" t="s">
        <v>108</v>
      </c>
      <c r="E323" s="73">
        <v>0</v>
      </c>
      <c r="F323" s="73">
        <v>0</v>
      </c>
      <c r="G323" s="73">
        <v>0</v>
      </c>
      <c r="H323" s="75">
        <v>0</v>
      </c>
      <c r="I323" s="75">
        <v>0</v>
      </c>
    </row>
    <row r="324" spans="1:9" ht="25.5" x14ac:dyDescent="0.25">
      <c r="A324" s="64">
        <v>3226</v>
      </c>
      <c r="B324" s="65"/>
      <c r="C324" s="66"/>
      <c r="D324" s="67" t="s">
        <v>109</v>
      </c>
      <c r="E324" s="73">
        <v>0</v>
      </c>
      <c r="F324" s="73">
        <v>0</v>
      </c>
      <c r="G324" s="73">
        <v>0</v>
      </c>
      <c r="H324" s="75">
        <v>0</v>
      </c>
      <c r="I324" s="75">
        <v>0</v>
      </c>
    </row>
    <row r="325" spans="1:9" ht="25.5" x14ac:dyDescent="0.25">
      <c r="A325" s="64">
        <v>3227</v>
      </c>
      <c r="B325" s="65"/>
      <c r="C325" s="66"/>
      <c r="D325" s="67" t="s">
        <v>110</v>
      </c>
      <c r="E325" s="73">
        <v>0</v>
      </c>
      <c r="F325" s="73">
        <v>0</v>
      </c>
      <c r="G325" s="73">
        <v>0</v>
      </c>
      <c r="H325" s="75">
        <v>0</v>
      </c>
      <c r="I325" s="75">
        <v>0</v>
      </c>
    </row>
    <row r="326" spans="1:9" x14ac:dyDescent="0.25">
      <c r="A326" s="64">
        <v>323</v>
      </c>
      <c r="B326" s="65"/>
      <c r="C326" s="66"/>
      <c r="D326" s="67" t="s">
        <v>88</v>
      </c>
      <c r="E326" s="73">
        <f>SUM(E327:E335)</f>
        <v>8317.66</v>
      </c>
      <c r="F326" s="73">
        <f>SUM(F327:F335)</f>
        <v>4258</v>
      </c>
      <c r="G326" s="73">
        <f>SUM(G327:G335)</f>
        <v>5017.5</v>
      </c>
      <c r="H326" s="75">
        <f t="shared" ref="H326:H359" si="15">SUM(G326/F326)*100</f>
        <v>117.83701268201033</v>
      </c>
      <c r="I326" s="75">
        <f t="shared" si="14"/>
        <v>60.32345635671571</v>
      </c>
    </row>
    <row r="327" spans="1:9" x14ac:dyDescent="0.25">
      <c r="A327" s="64">
        <v>3231</v>
      </c>
      <c r="B327" s="65"/>
      <c r="C327" s="66"/>
      <c r="D327" s="67" t="s">
        <v>111</v>
      </c>
      <c r="E327" s="73">
        <v>7657.66</v>
      </c>
      <c r="F327" s="73">
        <v>3500</v>
      </c>
      <c r="G327" s="73">
        <v>4259.5</v>
      </c>
      <c r="H327" s="75">
        <f t="shared" si="15"/>
        <v>121.7</v>
      </c>
      <c r="I327" s="75">
        <f t="shared" si="14"/>
        <v>55.624041809116619</v>
      </c>
    </row>
    <row r="328" spans="1:9" ht="25.5" x14ac:dyDescent="0.25">
      <c r="A328" s="64">
        <v>3232</v>
      </c>
      <c r="B328" s="65"/>
      <c r="C328" s="66"/>
      <c r="D328" s="67" t="s">
        <v>112</v>
      </c>
      <c r="E328" s="73">
        <v>0</v>
      </c>
      <c r="F328" s="73">
        <v>0</v>
      </c>
      <c r="G328" s="73">
        <v>0</v>
      </c>
      <c r="H328" s="75">
        <v>0</v>
      </c>
      <c r="I328" s="75">
        <v>0</v>
      </c>
    </row>
    <row r="329" spans="1:9" x14ac:dyDescent="0.25">
      <c r="A329" s="64">
        <v>3233</v>
      </c>
      <c r="B329" s="65"/>
      <c r="C329" s="66"/>
      <c r="D329" s="67" t="s">
        <v>130</v>
      </c>
      <c r="E329" s="73">
        <v>0</v>
      </c>
      <c r="F329" s="73">
        <v>0</v>
      </c>
      <c r="G329" s="73">
        <v>0</v>
      </c>
      <c r="H329" s="75">
        <v>0</v>
      </c>
      <c r="I329" s="75">
        <v>0</v>
      </c>
    </row>
    <row r="330" spans="1:9" x14ac:dyDescent="0.25">
      <c r="A330" s="64">
        <v>3234</v>
      </c>
      <c r="B330" s="65"/>
      <c r="C330" s="66"/>
      <c r="D330" s="67" t="s">
        <v>131</v>
      </c>
      <c r="E330" s="73">
        <v>0</v>
      </c>
      <c r="F330" s="73">
        <v>0</v>
      </c>
      <c r="G330" s="73">
        <v>0</v>
      </c>
      <c r="H330" s="75">
        <v>0</v>
      </c>
      <c r="I330" s="75">
        <v>0</v>
      </c>
    </row>
    <row r="331" spans="1:9" x14ac:dyDescent="0.25">
      <c r="A331" s="64">
        <v>3235</v>
      </c>
      <c r="B331" s="65"/>
      <c r="C331" s="66"/>
      <c r="D331" s="67" t="s">
        <v>132</v>
      </c>
      <c r="E331" s="73">
        <v>0</v>
      </c>
      <c r="F331" s="73">
        <v>0</v>
      </c>
      <c r="G331" s="73">
        <v>0</v>
      </c>
      <c r="H331" s="75">
        <v>0</v>
      </c>
      <c r="I331" s="75">
        <v>0</v>
      </c>
    </row>
    <row r="332" spans="1:9" x14ac:dyDescent="0.25">
      <c r="A332" s="64">
        <v>3236</v>
      </c>
      <c r="B332" s="65"/>
      <c r="C332" s="66"/>
      <c r="D332" s="67" t="s">
        <v>133</v>
      </c>
      <c r="E332" s="73">
        <v>0</v>
      </c>
      <c r="F332" s="73">
        <v>0</v>
      </c>
      <c r="G332" s="73">
        <v>0</v>
      </c>
      <c r="H332" s="75">
        <v>0</v>
      </c>
      <c r="I332" s="75">
        <v>0</v>
      </c>
    </row>
    <row r="333" spans="1:9" x14ac:dyDescent="0.25">
      <c r="A333" s="64">
        <v>3237</v>
      </c>
      <c r="B333" s="65"/>
      <c r="C333" s="66"/>
      <c r="D333" s="67" t="s">
        <v>134</v>
      </c>
      <c r="E333" s="73">
        <v>0</v>
      </c>
      <c r="F333" s="73">
        <v>0</v>
      </c>
      <c r="G333" s="73">
        <v>0</v>
      </c>
      <c r="H333" s="75">
        <v>0</v>
      </c>
      <c r="I333" s="75">
        <v>0</v>
      </c>
    </row>
    <row r="334" spans="1:9" x14ac:dyDescent="0.25">
      <c r="A334" s="64">
        <v>3238</v>
      </c>
      <c r="B334" s="65"/>
      <c r="C334" s="66"/>
      <c r="D334" s="67" t="s">
        <v>135</v>
      </c>
      <c r="E334" s="73">
        <v>0</v>
      </c>
      <c r="F334" s="73">
        <v>0</v>
      </c>
      <c r="G334" s="73">
        <v>0</v>
      </c>
      <c r="H334" s="75">
        <v>0</v>
      </c>
      <c r="I334" s="75">
        <v>0</v>
      </c>
    </row>
    <row r="335" spans="1:9" x14ac:dyDescent="0.25">
      <c r="A335" s="64">
        <v>3239</v>
      </c>
      <c r="B335" s="65"/>
      <c r="C335" s="66"/>
      <c r="D335" s="67" t="s">
        <v>113</v>
      </c>
      <c r="E335" s="73">
        <v>660</v>
      </c>
      <c r="F335" s="73">
        <v>758</v>
      </c>
      <c r="G335" s="73">
        <v>758</v>
      </c>
      <c r="H335" s="75">
        <f t="shared" si="15"/>
        <v>100</v>
      </c>
      <c r="I335" s="75">
        <f t="shared" si="14"/>
        <v>114.84848484848484</v>
      </c>
    </row>
    <row r="336" spans="1:9" ht="25.5" customHeight="1" x14ac:dyDescent="0.25">
      <c r="A336" s="64">
        <v>324</v>
      </c>
      <c r="B336" s="65"/>
      <c r="C336" s="66"/>
      <c r="D336" s="67" t="s">
        <v>89</v>
      </c>
      <c r="E336" s="73">
        <v>0</v>
      </c>
      <c r="F336" s="73">
        <v>0</v>
      </c>
      <c r="G336" s="73">
        <v>0</v>
      </c>
      <c r="H336" s="75">
        <v>0</v>
      </c>
      <c r="I336" s="75">
        <v>0</v>
      </c>
    </row>
    <row r="337" spans="1:9" ht="25.5" x14ac:dyDescent="0.25">
      <c r="A337" s="64">
        <v>329</v>
      </c>
      <c r="B337" s="65"/>
      <c r="C337" s="66"/>
      <c r="D337" s="67" t="s">
        <v>90</v>
      </c>
      <c r="E337" s="73">
        <f>SUM(E338:E344)</f>
        <v>3513.64</v>
      </c>
      <c r="F337" s="73">
        <f>SUM(F338:F344)</f>
        <v>4264.99</v>
      </c>
      <c r="G337" s="73">
        <f>SUM(G338:G344)</f>
        <v>4473</v>
      </c>
      <c r="H337" s="75">
        <f t="shared" si="15"/>
        <v>104.87715094290959</v>
      </c>
      <c r="I337" s="75">
        <f t="shared" si="14"/>
        <v>127.30387859883199</v>
      </c>
    </row>
    <row r="338" spans="1:9" ht="38.25" x14ac:dyDescent="0.25">
      <c r="A338" s="64">
        <v>3291</v>
      </c>
      <c r="B338" s="65"/>
      <c r="C338" s="66"/>
      <c r="D338" s="67" t="s">
        <v>137</v>
      </c>
      <c r="E338" s="73">
        <v>0</v>
      </c>
      <c r="F338" s="72">
        <v>0</v>
      </c>
      <c r="G338" s="73">
        <v>0</v>
      </c>
      <c r="H338" s="75">
        <v>0</v>
      </c>
      <c r="I338" s="75">
        <v>0</v>
      </c>
    </row>
    <row r="339" spans="1:9" x14ac:dyDescent="0.25">
      <c r="A339" s="64">
        <v>3292</v>
      </c>
      <c r="B339" s="65"/>
      <c r="C339" s="66"/>
      <c r="D339" s="67" t="s">
        <v>138</v>
      </c>
      <c r="E339" s="73">
        <v>1228</v>
      </c>
      <c r="F339" s="73">
        <v>1300</v>
      </c>
      <c r="G339" s="73">
        <v>1300</v>
      </c>
      <c r="H339" s="75">
        <f t="shared" si="15"/>
        <v>100</v>
      </c>
      <c r="I339" s="75">
        <f t="shared" si="14"/>
        <v>105.86319218241043</v>
      </c>
    </row>
    <row r="340" spans="1:9" x14ac:dyDescent="0.25">
      <c r="A340" s="64">
        <v>3293</v>
      </c>
      <c r="B340" s="65"/>
      <c r="C340" s="66"/>
      <c r="D340" s="67" t="s">
        <v>192</v>
      </c>
      <c r="E340" s="73">
        <v>0</v>
      </c>
      <c r="F340" s="73">
        <v>436.99</v>
      </c>
      <c r="G340" s="73">
        <v>587</v>
      </c>
      <c r="H340" s="75">
        <f t="shared" si="15"/>
        <v>134.32801665942011</v>
      </c>
      <c r="I340" s="75">
        <v>0</v>
      </c>
    </row>
    <row r="341" spans="1:9" x14ac:dyDescent="0.25">
      <c r="A341" s="64">
        <v>3294</v>
      </c>
      <c r="B341" s="65"/>
      <c r="C341" s="66"/>
      <c r="D341" s="67" t="s">
        <v>140</v>
      </c>
      <c r="E341" s="73">
        <v>0</v>
      </c>
      <c r="F341" s="73">
        <v>0</v>
      </c>
      <c r="G341" s="73">
        <v>0</v>
      </c>
      <c r="H341" s="75">
        <v>0</v>
      </c>
      <c r="I341" s="75">
        <v>0</v>
      </c>
    </row>
    <row r="342" spans="1:9" x14ac:dyDescent="0.25">
      <c r="A342" s="64">
        <v>3295</v>
      </c>
      <c r="B342" s="65"/>
      <c r="C342" s="66"/>
      <c r="D342" s="67" t="s">
        <v>114</v>
      </c>
      <c r="E342" s="73">
        <v>0</v>
      </c>
      <c r="F342" s="72">
        <v>0</v>
      </c>
      <c r="G342" s="73">
        <v>0</v>
      </c>
      <c r="H342" s="75">
        <v>0</v>
      </c>
      <c r="I342" s="75">
        <v>0</v>
      </c>
    </row>
    <row r="343" spans="1:9" x14ac:dyDescent="0.25">
      <c r="A343" s="64">
        <v>3296</v>
      </c>
      <c r="B343" s="65"/>
      <c r="C343" s="66"/>
      <c r="D343" s="67" t="s">
        <v>141</v>
      </c>
      <c r="E343" s="73">
        <v>0</v>
      </c>
      <c r="F343" s="73">
        <v>0</v>
      </c>
      <c r="G343" s="73">
        <v>0</v>
      </c>
      <c r="H343" s="75">
        <v>0</v>
      </c>
      <c r="I343" s="75">
        <v>0</v>
      </c>
    </row>
    <row r="344" spans="1:9" ht="25.5" x14ac:dyDescent="0.25">
      <c r="A344" s="64">
        <v>3299</v>
      </c>
      <c r="B344" s="65"/>
      <c r="C344" s="66"/>
      <c r="D344" s="67" t="s">
        <v>90</v>
      </c>
      <c r="E344" s="73">
        <v>2285.64</v>
      </c>
      <c r="F344" s="73">
        <v>2528</v>
      </c>
      <c r="G344" s="73">
        <v>2586</v>
      </c>
      <c r="H344" s="75">
        <f t="shared" si="15"/>
        <v>102.29430379746836</v>
      </c>
      <c r="I344" s="75">
        <f t="shared" si="14"/>
        <v>113.14117708825538</v>
      </c>
    </row>
    <row r="345" spans="1:9" x14ac:dyDescent="0.25">
      <c r="A345" s="69">
        <v>34</v>
      </c>
      <c r="B345" s="70"/>
      <c r="C345" s="71"/>
      <c r="D345" s="61" t="s">
        <v>91</v>
      </c>
      <c r="E345" s="72">
        <v>0</v>
      </c>
      <c r="F345" s="73">
        <v>0</v>
      </c>
      <c r="G345" s="72">
        <v>0</v>
      </c>
      <c r="H345" s="75">
        <v>0</v>
      </c>
      <c r="I345" s="75">
        <v>0</v>
      </c>
    </row>
    <row r="346" spans="1:9" x14ac:dyDescent="0.25">
      <c r="A346" s="64">
        <v>343</v>
      </c>
      <c r="B346" s="65"/>
      <c r="C346" s="66"/>
      <c r="D346" s="67" t="s">
        <v>92</v>
      </c>
      <c r="E346" s="73">
        <v>0</v>
      </c>
      <c r="F346" s="72">
        <v>0</v>
      </c>
      <c r="G346" s="73">
        <v>0</v>
      </c>
      <c r="H346" s="75">
        <v>0</v>
      </c>
      <c r="I346" s="75">
        <v>0</v>
      </c>
    </row>
    <row r="347" spans="1:9" ht="25.5" x14ac:dyDescent="0.25">
      <c r="A347" s="64">
        <v>3431</v>
      </c>
      <c r="B347" s="65"/>
      <c r="C347" s="66"/>
      <c r="D347" s="67" t="s">
        <v>115</v>
      </c>
      <c r="E347" s="73">
        <v>0</v>
      </c>
      <c r="F347" s="72">
        <v>0</v>
      </c>
      <c r="G347" s="73">
        <v>0</v>
      </c>
      <c r="H347" s="75">
        <v>0</v>
      </c>
      <c r="I347" s="75">
        <v>0</v>
      </c>
    </row>
    <row r="348" spans="1:9" x14ac:dyDescent="0.25">
      <c r="A348" s="64">
        <v>3433</v>
      </c>
      <c r="B348" s="65"/>
      <c r="C348" s="66"/>
      <c r="D348" s="67" t="s">
        <v>116</v>
      </c>
      <c r="E348" s="73">
        <v>0</v>
      </c>
      <c r="F348" s="73">
        <v>0</v>
      </c>
      <c r="G348" s="73">
        <v>0</v>
      </c>
      <c r="H348" s="75">
        <v>0</v>
      </c>
      <c r="I348" s="75">
        <v>0</v>
      </c>
    </row>
    <row r="349" spans="1:9" ht="38.25" x14ac:dyDescent="0.25">
      <c r="A349" s="69">
        <v>37</v>
      </c>
      <c r="B349" s="70"/>
      <c r="C349" s="71"/>
      <c r="D349" s="61" t="s">
        <v>93</v>
      </c>
      <c r="E349" s="72">
        <v>1244.97</v>
      </c>
      <c r="F349" s="73">
        <v>0</v>
      </c>
      <c r="G349" s="72">
        <v>0</v>
      </c>
      <c r="H349" s="75">
        <v>0</v>
      </c>
      <c r="I349" s="75">
        <f t="shared" si="14"/>
        <v>0</v>
      </c>
    </row>
    <row r="350" spans="1:9" ht="25.5" x14ac:dyDescent="0.25">
      <c r="A350" s="64">
        <v>372</v>
      </c>
      <c r="B350" s="65"/>
      <c r="C350" s="66"/>
      <c r="D350" s="67" t="s">
        <v>94</v>
      </c>
      <c r="E350" s="73">
        <v>0</v>
      </c>
      <c r="F350" s="73">
        <v>0</v>
      </c>
      <c r="G350" s="73">
        <v>0</v>
      </c>
      <c r="H350" s="75">
        <v>0</v>
      </c>
      <c r="I350" s="75">
        <v>0</v>
      </c>
    </row>
    <row r="351" spans="1:9" ht="25.5" x14ac:dyDescent="0.25">
      <c r="A351" s="64">
        <v>3721</v>
      </c>
      <c r="B351" s="65"/>
      <c r="C351" s="66"/>
      <c r="D351" s="67" t="s">
        <v>117</v>
      </c>
      <c r="E351" s="73">
        <v>0</v>
      </c>
      <c r="F351" s="73">
        <v>0</v>
      </c>
      <c r="G351" s="73">
        <v>0</v>
      </c>
      <c r="H351" s="75">
        <v>0</v>
      </c>
      <c r="I351" s="75">
        <v>0</v>
      </c>
    </row>
    <row r="352" spans="1:9" ht="25.5" x14ac:dyDescent="0.25">
      <c r="A352" s="64">
        <v>3722</v>
      </c>
      <c r="B352" s="65"/>
      <c r="C352" s="66"/>
      <c r="D352" s="67" t="s">
        <v>118</v>
      </c>
      <c r="E352" s="73">
        <v>1244.97</v>
      </c>
      <c r="F352" s="72">
        <v>0</v>
      </c>
      <c r="G352" s="73">
        <v>0</v>
      </c>
      <c r="H352" s="75">
        <v>0</v>
      </c>
      <c r="I352" s="75">
        <f t="shared" si="14"/>
        <v>0</v>
      </c>
    </row>
    <row r="353" spans="1:9" ht="38.25" x14ac:dyDescent="0.25">
      <c r="A353" s="69">
        <v>4</v>
      </c>
      <c r="B353" s="70"/>
      <c r="C353" s="71"/>
      <c r="D353" s="61" t="s">
        <v>24</v>
      </c>
      <c r="E353" s="72">
        <v>68.010000000000005</v>
      </c>
      <c r="F353" s="72">
        <v>0</v>
      </c>
      <c r="G353" s="72">
        <v>0</v>
      </c>
      <c r="H353" s="75">
        <v>0</v>
      </c>
      <c r="I353" s="75">
        <f t="shared" si="14"/>
        <v>0</v>
      </c>
    </row>
    <row r="354" spans="1:9" ht="38.25" x14ac:dyDescent="0.25">
      <c r="A354" s="69">
        <v>42</v>
      </c>
      <c r="B354" s="70"/>
      <c r="C354" s="71"/>
      <c r="D354" s="61" t="s">
        <v>24</v>
      </c>
      <c r="E354" s="72">
        <v>68.010000000000005</v>
      </c>
      <c r="F354" s="72">
        <v>0</v>
      </c>
      <c r="G354" s="72">
        <v>0</v>
      </c>
      <c r="H354" s="75">
        <v>0</v>
      </c>
      <c r="I354" s="75">
        <f t="shared" si="14"/>
        <v>0</v>
      </c>
    </row>
    <row r="355" spans="1:9" ht="15" customHeight="1" x14ac:dyDescent="0.25">
      <c r="A355" s="64">
        <v>422</v>
      </c>
      <c r="B355" s="65"/>
      <c r="C355" s="66"/>
      <c r="D355" s="67" t="s">
        <v>95</v>
      </c>
      <c r="E355" s="73">
        <v>0</v>
      </c>
      <c r="F355" s="73">
        <v>0</v>
      </c>
      <c r="G355" s="73">
        <v>0</v>
      </c>
      <c r="H355" s="75">
        <v>0</v>
      </c>
      <c r="I355" s="75">
        <v>0</v>
      </c>
    </row>
    <row r="356" spans="1:9" ht="25.5" customHeight="1" x14ac:dyDescent="0.25">
      <c r="A356" s="64">
        <v>424</v>
      </c>
      <c r="B356" s="65"/>
      <c r="C356" s="66"/>
      <c r="D356" s="67" t="s">
        <v>96</v>
      </c>
      <c r="E356" s="73">
        <v>68.010000000000005</v>
      </c>
      <c r="F356" s="73">
        <v>0</v>
      </c>
      <c r="G356" s="73">
        <v>0</v>
      </c>
      <c r="H356" s="75">
        <v>0</v>
      </c>
      <c r="I356" s="75">
        <f t="shared" si="14"/>
        <v>0</v>
      </c>
    </row>
    <row r="357" spans="1:9" ht="15" customHeight="1" x14ac:dyDescent="0.25">
      <c r="A357" s="64">
        <v>4241</v>
      </c>
      <c r="B357" s="65"/>
      <c r="C357" s="66"/>
      <c r="D357" s="67" t="s">
        <v>125</v>
      </c>
      <c r="E357" s="73">
        <v>68.010000000000005</v>
      </c>
      <c r="F357" s="73">
        <v>0</v>
      </c>
      <c r="G357" s="73">
        <v>0</v>
      </c>
      <c r="H357" s="75">
        <v>0</v>
      </c>
      <c r="I357" s="75">
        <f t="shared" si="14"/>
        <v>0</v>
      </c>
    </row>
    <row r="358" spans="1:9" x14ac:dyDescent="0.25">
      <c r="A358" s="64"/>
      <c r="B358" s="65"/>
      <c r="C358" s="66"/>
      <c r="D358" s="67"/>
      <c r="E358" s="73">
        <v>0</v>
      </c>
      <c r="F358" s="73">
        <v>0</v>
      </c>
      <c r="G358" s="73">
        <v>0</v>
      </c>
      <c r="H358" s="75">
        <v>0</v>
      </c>
      <c r="I358" s="75">
        <v>0</v>
      </c>
    </row>
    <row r="359" spans="1:9" x14ac:dyDescent="0.25">
      <c r="A359" s="64"/>
      <c r="B359" s="65"/>
      <c r="C359" s="66"/>
      <c r="D359" s="61" t="s">
        <v>79</v>
      </c>
      <c r="E359" s="72">
        <f>SUM(E306+E353)</f>
        <v>74858.03</v>
      </c>
      <c r="F359" s="72">
        <f>SUM(F306+F353)</f>
        <v>8522.99</v>
      </c>
      <c r="G359" s="72">
        <f>SUM(G306+G353)</f>
        <v>10644.7</v>
      </c>
      <c r="H359" s="75">
        <f t="shared" si="15"/>
        <v>124.89396326875899</v>
      </c>
      <c r="I359" s="75">
        <f t="shared" si="14"/>
        <v>14.219850562458031</v>
      </c>
    </row>
    <row r="360" spans="1:9" ht="22.5" customHeight="1" x14ac:dyDescent="0.25">
      <c r="A360" s="64"/>
      <c r="B360" s="65"/>
      <c r="C360" s="66"/>
      <c r="D360" s="67"/>
      <c r="E360" s="8"/>
      <c r="F360" s="8"/>
      <c r="G360" s="8"/>
      <c r="H360" s="8"/>
      <c r="I360" s="8"/>
    </row>
    <row r="361" spans="1:9" ht="25.5" x14ac:dyDescent="0.25">
      <c r="A361" s="233" t="s">
        <v>16</v>
      </c>
      <c r="B361" s="234"/>
      <c r="C361" s="235"/>
      <c r="D361" s="163" t="s">
        <v>17</v>
      </c>
      <c r="E361" s="127" t="s">
        <v>208</v>
      </c>
      <c r="F361" s="127" t="s">
        <v>215</v>
      </c>
      <c r="G361" s="127" t="s">
        <v>216</v>
      </c>
      <c r="H361" s="143" t="s">
        <v>209</v>
      </c>
      <c r="I361" s="127" t="s">
        <v>209</v>
      </c>
    </row>
    <row r="362" spans="1:9" x14ac:dyDescent="0.25">
      <c r="A362" s="144"/>
      <c r="B362" s="145"/>
      <c r="C362" s="146"/>
      <c r="D362" s="147" t="s">
        <v>209</v>
      </c>
      <c r="E362" s="148">
        <v>1</v>
      </c>
      <c r="F362" s="148">
        <v>2</v>
      </c>
      <c r="G362" s="148">
        <v>3</v>
      </c>
      <c r="H362" s="149" t="s">
        <v>210</v>
      </c>
      <c r="I362" s="148" t="s">
        <v>211</v>
      </c>
    </row>
    <row r="363" spans="1:9" x14ac:dyDescent="0.25">
      <c r="A363" s="76"/>
      <c r="B363" s="77">
        <v>1013</v>
      </c>
      <c r="C363" s="61"/>
      <c r="D363" s="61" t="s">
        <v>147</v>
      </c>
      <c r="E363" s="8"/>
      <c r="F363" s="8"/>
      <c r="G363" s="8"/>
      <c r="H363" s="8"/>
      <c r="I363" s="8"/>
    </row>
    <row r="364" spans="1:9" x14ac:dyDescent="0.25">
      <c r="A364" s="241" t="s">
        <v>104</v>
      </c>
      <c r="B364" s="242"/>
      <c r="C364" s="243"/>
      <c r="D364" s="61" t="s">
        <v>105</v>
      </c>
      <c r="E364" s="8"/>
      <c r="F364" s="8"/>
      <c r="G364" s="8"/>
      <c r="H364" s="8"/>
      <c r="I364" s="8"/>
    </row>
    <row r="365" spans="1:9" ht="25.5" x14ac:dyDescent="0.25">
      <c r="A365" s="236" t="s">
        <v>148</v>
      </c>
      <c r="B365" s="237"/>
      <c r="C365" s="238"/>
      <c r="D365" s="62" t="s">
        <v>149</v>
      </c>
      <c r="E365" s="8"/>
      <c r="F365" s="8"/>
      <c r="G365" s="8"/>
      <c r="H365" s="8"/>
      <c r="I365" s="8"/>
    </row>
    <row r="366" spans="1:9" x14ac:dyDescent="0.25">
      <c r="A366" s="227">
        <v>3</v>
      </c>
      <c r="B366" s="228"/>
      <c r="C366" s="229"/>
      <c r="D366" s="61" t="s">
        <v>8</v>
      </c>
      <c r="E366" s="63">
        <f>SUM(E367+E377)</f>
        <v>9896.18</v>
      </c>
      <c r="F366" s="63">
        <f>SUM(F367+F377)</f>
        <v>12558</v>
      </c>
      <c r="G366" s="63">
        <f>SUM(G367+G377)</f>
        <v>11487.34</v>
      </c>
      <c r="H366" s="75">
        <f t="shared" ref="H366" si="16">SUM(G366/F366)*100</f>
        <v>91.474279343844572</v>
      </c>
      <c r="I366" s="75">
        <f t="shared" ref="I366" si="17">SUM(G366/E366)*100</f>
        <v>116.07852727011836</v>
      </c>
    </row>
    <row r="367" spans="1:9" x14ac:dyDescent="0.25">
      <c r="A367" s="230">
        <v>31</v>
      </c>
      <c r="B367" s="231"/>
      <c r="C367" s="232"/>
      <c r="D367" s="61" t="s">
        <v>9</v>
      </c>
      <c r="E367" s="63">
        <f>SUM(E368+E372+E374)</f>
        <v>4639.68</v>
      </c>
      <c r="F367" s="63">
        <f>SUM(F368+F372+F374)</f>
        <v>6150</v>
      </c>
      <c r="G367" s="63">
        <f>SUM(G368+G372+G374)</f>
        <v>5079.34</v>
      </c>
      <c r="H367" s="75">
        <f t="shared" ref="H367:H396" si="18">SUM(G367/F367)*100</f>
        <v>82.590894308943092</v>
      </c>
      <c r="I367" s="75">
        <f t="shared" ref="I367:I396" si="19">SUM(G367/E367)*100</f>
        <v>109.47608455755568</v>
      </c>
    </row>
    <row r="368" spans="1:9" x14ac:dyDescent="0.25">
      <c r="A368" s="64">
        <v>311</v>
      </c>
      <c r="B368" s="65"/>
      <c r="C368" s="66"/>
      <c r="D368" s="67" t="s">
        <v>65</v>
      </c>
      <c r="E368" s="68">
        <f>SUM(E369:E371)</f>
        <v>3862.3900000000003</v>
      </c>
      <c r="F368" s="68">
        <f>SUM(F369:F371)</f>
        <v>5190</v>
      </c>
      <c r="G368" s="68">
        <f>SUM(G369:G371)</f>
        <v>4222.6000000000004</v>
      </c>
      <c r="H368" s="75">
        <f t="shared" si="18"/>
        <v>81.360308285163782</v>
      </c>
      <c r="I368" s="75">
        <f t="shared" si="19"/>
        <v>109.32609084012748</v>
      </c>
    </row>
    <row r="369" spans="1:9" x14ac:dyDescent="0.25">
      <c r="A369" s="64">
        <v>3111</v>
      </c>
      <c r="B369" s="65"/>
      <c r="C369" s="66"/>
      <c r="D369" s="67" t="s">
        <v>66</v>
      </c>
      <c r="E369" s="68">
        <v>3465.07</v>
      </c>
      <c r="F369" s="68">
        <v>4500</v>
      </c>
      <c r="G369" s="68">
        <v>4059.34</v>
      </c>
      <c r="H369" s="75">
        <f t="shared" si="18"/>
        <v>90.207555555555558</v>
      </c>
      <c r="I369" s="75">
        <f t="shared" si="19"/>
        <v>117.15030287988411</v>
      </c>
    </row>
    <row r="370" spans="1:9" x14ac:dyDescent="0.25">
      <c r="A370" s="64">
        <v>3113</v>
      </c>
      <c r="B370" s="65"/>
      <c r="C370" s="66"/>
      <c r="D370" s="67" t="s">
        <v>67</v>
      </c>
      <c r="E370" s="68">
        <v>397.32</v>
      </c>
      <c r="F370" s="68">
        <v>690</v>
      </c>
      <c r="G370" s="68">
        <v>163.26</v>
      </c>
      <c r="H370" s="75">
        <f t="shared" si="18"/>
        <v>23.660869565217389</v>
      </c>
      <c r="I370" s="75">
        <f t="shared" si="19"/>
        <v>41.090305043793414</v>
      </c>
    </row>
    <row r="371" spans="1:9" x14ac:dyDescent="0.25">
      <c r="A371" s="64">
        <v>3114</v>
      </c>
      <c r="B371" s="65"/>
      <c r="C371" s="66"/>
      <c r="D371" s="67" t="s">
        <v>68</v>
      </c>
      <c r="E371" s="68">
        <v>0</v>
      </c>
      <c r="F371" s="68">
        <v>0</v>
      </c>
      <c r="G371" s="68">
        <v>0</v>
      </c>
      <c r="H371" s="75">
        <v>0</v>
      </c>
      <c r="I371" s="75">
        <v>0</v>
      </c>
    </row>
    <row r="372" spans="1:9" x14ac:dyDescent="0.25">
      <c r="A372" s="64">
        <v>312</v>
      </c>
      <c r="B372" s="65"/>
      <c r="C372" s="66"/>
      <c r="D372" s="67" t="s">
        <v>69</v>
      </c>
      <c r="E372" s="68">
        <v>140</v>
      </c>
      <c r="F372" s="68">
        <v>160</v>
      </c>
      <c r="G372" s="68">
        <v>160</v>
      </c>
      <c r="H372" s="75">
        <f t="shared" si="18"/>
        <v>100</v>
      </c>
      <c r="I372" s="75">
        <f t="shared" si="19"/>
        <v>114.28571428571428</v>
      </c>
    </row>
    <row r="373" spans="1:9" x14ac:dyDescent="0.25">
      <c r="A373" s="64">
        <v>3121</v>
      </c>
      <c r="B373" s="65"/>
      <c r="C373" s="66"/>
      <c r="D373" s="67" t="s">
        <v>70</v>
      </c>
      <c r="E373" s="68">
        <v>140</v>
      </c>
      <c r="F373" s="68">
        <v>160</v>
      </c>
      <c r="G373" s="68">
        <v>160</v>
      </c>
      <c r="H373" s="75">
        <f t="shared" si="18"/>
        <v>100</v>
      </c>
      <c r="I373" s="75">
        <f t="shared" si="19"/>
        <v>114.28571428571428</v>
      </c>
    </row>
    <row r="374" spans="1:9" x14ac:dyDescent="0.25">
      <c r="A374" s="64">
        <v>313</v>
      </c>
      <c r="B374" s="65"/>
      <c r="C374" s="66"/>
      <c r="D374" s="67" t="s">
        <v>71</v>
      </c>
      <c r="E374" s="68">
        <f>SUM(E375:E376)</f>
        <v>637.29</v>
      </c>
      <c r="F374" s="68">
        <v>800</v>
      </c>
      <c r="G374" s="68">
        <v>696.74</v>
      </c>
      <c r="H374" s="75">
        <f t="shared" si="18"/>
        <v>87.092500000000001</v>
      </c>
      <c r="I374" s="75">
        <f t="shared" si="19"/>
        <v>109.32856313452275</v>
      </c>
    </row>
    <row r="375" spans="1:9" x14ac:dyDescent="0.25">
      <c r="A375" s="64">
        <v>3131</v>
      </c>
      <c r="B375" s="65"/>
      <c r="C375" s="66"/>
      <c r="D375" s="67" t="s">
        <v>72</v>
      </c>
      <c r="E375" s="68">
        <v>0</v>
      </c>
      <c r="F375" s="68">
        <v>0</v>
      </c>
      <c r="G375" s="68">
        <v>0</v>
      </c>
      <c r="H375" s="75">
        <v>0</v>
      </c>
      <c r="I375" s="75">
        <v>0</v>
      </c>
    </row>
    <row r="376" spans="1:9" ht="25.5" x14ac:dyDescent="0.25">
      <c r="A376" s="64">
        <v>3132</v>
      </c>
      <c r="B376" s="65"/>
      <c r="C376" s="66"/>
      <c r="D376" s="67" t="s">
        <v>73</v>
      </c>
      <c r="E376" s="68">
        <v>637.29</v>
      </c>
      <c r="F376" s="68">
        <v>800</v>
      </c>
      <c r="G376" s="68">
        <v>696.74</v>
      </c>
      <c r="H376" s="75">
        <f t="shared" si="18"/>
        <v>87.092500000000001</v>
      </c>
      <c r="I376" s="75">
        <f t="shared" si="19"/>
        <v>109.32856313452275</v>
      </c>
    </row>
    <row r="377" spans="1:9" x14ac:dyDescent="0.25">
      <c r="A377" s="230">
        <v>32</v>
      </c>
      <c r="B377" s="231"/>
      <c r="C377" s="232"/>
      <c r="D377" s="61" t="s">
        <v>18</v>
      </c>
      <c r="E377" s="63">
        <f>SUM(E378+E383+E388+E389)</f>
        <v>5256.5</v>
      </c>
      <c r="F377" s="63">
        <f>SUM(F378+F383+F391+F392)</f>
        <v>6408</v>
      </c>
      <c r="G377" s="63">
        <f>SUM(G378+G383+G391+G392)</f>
        <v>6408</v>
      </c>
      <c r="H377" s="75">
        <f t="shared" si="18"/>
        <v>100</v>
      </c>
      <c r="I377" s="75">
        <f t="shared" si="19"/>
        <v>121.90621135736708</v>
      </c>
    </row>
    <row r="378" spans="1:9" x14ac:dyDescent="0.25">
      <c r="A378" s="64">
        <v>321</v>
      </c>
      <c r="B378" s="65"/>
      <c r="C378" s="66"/>
      <c r="D378" s="67" t="s">
        <v>74</v>
      </c>
      <c r="E378" s="68">
        <f>SUM(E379:E382)</f>
        <v>104.5</v>
      </c>
      <c r="F378" s="68">
        <f>SUM(F379:F382)</f>
        <v>0</v>
      </c>
      <c r="G378" s="68">
        <f>SUM(G379:G382)</f>
        <v>0</v>
      </c>
      <c r="H378" s="75">
        <v>0</v>
      </c>
      <c r="I378" s="75">
        <f t="shared" si="19"/>
        <v>0</v>
      </c>
    </row>
    <row r="379" spans="1:9" x14ac:dyDescent="0.25">
      <c r="A379" s="64">
        <v>3211</v>
      </c>
      <c r="B379" s="65"/>
      <c r="C379" s="66"/>
      <c r="D379" s="67" t="s">
        <v>75</v>
      </c>
      <c r="E379" s="68">
        <v>0</v>
      </c>
      <c r="F379" s="68">
        <v>0</v>
      </c>
      <c r="G379" s="68">
        <v>0</v>
      </c>
      <c r="H379" s="75">
        <v>0</v>
      </c>
      <c r="I379" s="75">
        <v>0</v>
      </c>
    </row>
    <row r="380" spans="1:9" ht="25.5" x14ac:dyDescent="0.25">
      <c r="A380" s="64">
        <v>3212</v>
      </c>
      <c r="B380" s="65"/>
      <c r="C380" s="66"/>
      <c r="D380" s="67" t="s">
        <v>129</v>
      </c>
      <c r="E380" s="68">
        <v>104.5</v>
      </c>
      <c r="F380" s="68">
        <v>0</v>
      </c>
      <c r="G380" s="68">
        <v>0</v>
      </c>
      <c r="H380" s="75">
        <v>0</v>
      </c>
      <c r="I380" s="75">
        <f t="shared" si="19"/>
        <v>0</v>
      </c>
    </row>
    <row r="381" spans="1:9" x14ac:dyDescent="0.25">
      <c r="A381" s="64">
        <v>3213</v>
      </c>
      <c r="B381" s="65"/>
      <c r="C381" s="66"/>
      <c r="D381" s="67" t="s">
        <v>77</v>
      </c>
      <c r="E381" s="68">
        <v>0</v>
      </c>
      <c r="F381" s="68">
        <v>0</v>
      </c>
      <c r="G381" s="68">
        <v>0</v>
      </c>
      <c r="H381" s="75">
        <v>0</v>
      </c>
      <c r="I381" s="75">
        <v>0</v>
      </c>
    </row>
    <row r="382" spans="1:9" ht="25.5" x14ac:dyDescent="0.25">
      <c r="A382" s="64">
        <v>3214</v>
      </c>
      <c r="B382" s="65"/>
      <c r="C382" s="66"/>
      <c r="D382" s="67" t="s">
        <v>78</v>
      </c>
      <c r="E382" s="68">
        <v>0</v>
      </c>
      <c r="F382" s="68">
        <v>0</v>
      </c>
      <c r="G382" s="68">
        <v>0</v>
      </c>
      <c r="H382" s="75">
        <v>0</v>
      </c>
      <c r="I382" s="75">
        <v>0</v>
      </c>
    </row>
    <row r="383" spans="1:9" x14ac:dyDescent="0.25">
      <c r="A383" s="64">
        <v>322</v>
      </c>
      <c r="B383" s="65"/>
      <c r="C383" s="66"/>
      <c r="D383" s="67" t="s">
        <v>87</v>
      </c>
      <c r="E383" s="68">
        <f>SUM(E384:E387)</f>
        <v>5152</v>
      </c>
      <c r="F383" s="68">
        <f>SUM(F384:F390)</f>
        <v>6408</v>
      </c>
      <c r="G383" s="68">
        <f>SUM(G384:G390)</f>
        <v>6408</v>
      </c>
      <c r="H383" s="75">
        <f t="shared" si="18"/>
        <v>100</v>
      </c>
      <c r="I383" s="75">
        <f t="shared" si="19"/>
        <v>124.37888198757764</v>
      </c>
    </row>
    <row r="384" spans="1:9" ht="25.5" x14ac:dyDescent="0.25">
      <c r="A384" s="64">
        <v>3221</v>
      </c>
      <c r="B384" s="65"/>
      <c r="C384" s="66"/>
      <c r="D384" s="67" t="s">
        <v>101</v>
      </c>
      <c r="E384" s="68">
        <v>300</v>
      </c>
      <c r="F384" s="68">
        <v>300</v>
      </c>
      <c r="G384" s="68">
        <v>300</v>
      </c>
      <c r="H384" s="75">
        <f t="shared" si="18"/>
        <v>100</v>
      </c>
      <c r="I384" s="75">
        <f t="shared" si="19"/>
        <v>100</v>
      </c>
    </row>
    <row r="385" spans="1:9" x14ac:dyDescent="0.25">
      <c r="A385" s="64">
        <v>3222</v>
      </c>
      <c r="B385" s="65"/>
      <c r="C385" s="66"/>
      <c r="D385" s="67" t="s">
        <v>102</v>
      </c>
      <c r="E385" s="68">
        <v>4852</v>
      </c>
      <c r="F385" s="68">
        <v>6108</v>
      </c>
      <c r="G385" s="68">
        <v>6108</v>
      </c>
      <c r="H385" s="75">
        <f t="shared" si="18"/>
        <v>100</v>
      </c>
      <c r="I385" s="75">
        <f t="shared" si="19"/>
        <v>125.88623248145095</v>
      </c>
    </row>
    <row r="386" spans="1:9" x14ac:dyDescent="0.25">
      <c r="A386" s="64">
        <v>3223</v>
      </c>
      <c r="B386" s="65"/>
      <c r="C386" s="66"/>
      <c r="D386" s="67" t="s">
        <v>103</v>
      </c>
      <c r="E386" s="68">
        <v>0</v>
      </c>
      <c r="F386" s="68">
        <v>0</v>
      </c>
      <c r="G386" s="68">
        <v>0</v>
      </c>
      <c r="H386" s="75">
        <v>0</v>
      </c>
      <c r="I386" s="75">
        <v>0</v>
      </c>
    </row>
    <row r="387" spans="1:9" ht="25.5" x14ac:dyDescent="0.25">
      <c r="A387" s="64">
        <v>3224</v>
      </c>
      <c r="B387" s="65"/>
      <c r="C387" s="66"/>
      <c r="D387" s="67" t="s">
        <v>107</v>
      </c>
      <c r="E387" s="68">
        <v>0</v>
      </c>
      <c r="F387" s="68">
        <v>0</v>
      </c>
      <c r="G387" s="68">
        <v>0</v>
      </c>
      <c r="H387" s="75">
        <v>0</v>
      </c>
      <c r="I387" s="75">
        <v>0</v>
      </c>
    </row>
    <row r="388" spans="1:9" x14ac:dyDescent="0.25">
      <c r="A388" s="64">
        <v>323</v>
      </c>
      <c r="B388" s="65"/>
      <c r="C388" s="66"/>
      <c r="D388" s="67" t="s">
        <v>88</v>
      </c>
      <c r="E388" s="68">
        <v>0</v>
      </c>
      <c r="F388" s="68">
        <v>0</v>
      </c>
      <c r="G388" s="68">
        <v>0</v>
      </c>
      <c r="H388" s="75">
        <v>0</v>
      </c>
      <c r="I388" s="75">
        <v>0</v>
      </c>
    </row>
    <row r="389" spans="1:9" ht="25.5" x14ac:dyDescent="0.25">
      <c r="A389" s="64">
        <v>329</v>
      </c>
      <c r="B389" s="65"/>
      <c r="C389" s="66"/>
      <c r="D389" s="67" t="s">
        <v>90</v>
      </c>
      <c r="E389" s="68">
        <v>0</v>
      </c>
      <c r="F389" s="68">
        <v>0</v>
      </c>
      <c r="G389" s="68">
        <v>0</v>
      </c>
      <c r="H389" s="75">
        <v>0</v>
      </c>
      <c r="I389" s="75">
        <v>0</v>
      </c>
    </row>
    <row r="390" spans="1:9" x14ac:dyDescent="0.25">
      <c r="A390" s="69">
        <v>34</v>
      </c>
      <c r="B390" s="70"/>
      <c r="C390" s="71"/>
      <c r="D390" s="61" t="s">
        <v>91</v>
      </c>
      <c r="E390" s="63">
        <v>0</v>
      </c>
      <c r="F390" s="68">
        <v>0</v>
      </c>
      <c r="G390" s="68">
        <v>0</v>
      </c>
      <c r="H390" s="75">
        <v>0</v>
      </c>
      <c r="I390" s="75">
        <v>0</v>
      </c>
    </row>
    <row r="391" spans="1:9" x14ac:dyDescent="0.25">
      <c r="A391" s="64">
        <v>343</v>
      </c>
      <c r="B391" s="65"/>
      <c r="C391" s="66"/>
      <c r="D391" s="67" t="s">
        <v>92</v>
      </c>
      <c r="E391" s="68">
        <v>0</v>
      </c>
      <c r="F391" s="68">
        <v>0</v>
      </c>
      <c r="G391" s="68">
        <v>0</v>
      </c>
      <c r="H391" s="75">
        <v>0</v>
      </c>
      <c r="I391" s="75">
        <v>0</v>
      </c>
    </row>
    <row r="392" spans="1:9" ht="38.25" x14ac:dyDescent="0.25">
      <c r="A392" s="69">
        <v>37</v>
      </c>
      <c r="B392" s="70"/>
      <c r="C392" s="71"/>
      <c r="D392" s="61" t="s">
        <v>93</v>
      </c>
      <c r="E392" s="63">
        <v>0</v>
      </c>
      <c r="F392" s="68">
        <v>0</v>
      </c>
      <c r="G392" s="68">
        <v>0</v>
      </c>
      <c r="H392" s="75">
        <v>0</v>
      </c>
      <c r="I392" s="75">
        <v>0</v>
      </c>
    </row>
    <row r="393" spans="1:9" ht="25.5" x14ac:dyDescent="0.25">
      <c r="A393" s="64">
        <v>372</v>
      </c>
      <c r="B393" s="65"/>
      <c r="C393" s="66"/>
      <c r="D393" s="67" t="s">
        <v>94</v>
      </c>
      <c r="E393" s="68">
        <v>0</v>
      </c>
      <c r="F393" s="63">
        <v>0</v>
      </c>
      <c r="G393" s="63">
        <v>0</v>
      </c>
      <c r="H393" s="75">
        <v>0</v>
      </c>
      <c r="I393" s="75">
        <v>0</v>
      </c>
    </row>
    <row r="394" spans="1:9" ht="38.25" x14ac:dyDescent="0.25">
      <c r="A394" s="69">
        <v>4</v>
      </c>
      <c r="B394" s="70"/>
      <c r="C394" s="71"/>
      <c r="D394" s="61" t="s">
        <v>24</v>
      </c>
      <c r="E394" s="63">
        <v>0</v>
      </c>
      <c r="F394" s="68">
        <v>0</v>
      </c>
      <c r="G394" s="68">
        <v>0</v>
      </c>
      <c r="H394" s="75">
        <v>0</v>
      </c>
      <c r="I394" s="75">
        <v>0</v>
      </c>
    </row>
    <row r="395" spans="1:9" ht="38.25" x14ac:dyDescent="0.25">
      <c r="A395" s="69">
        <v>42</v>
      </c>
      <c r="B395" s="70"/>
      <c r="C395" s="71"/>
      <c r="D395" s="61" t="s">
        <v>24</v>
      </c>
      <c r="E395" s="63">
        <v>0</v>
      </c>
      <c r="F395" s="63">
        <v>0</v>
      </c>
      <c r="G395" s="63">
        <v>0</v>
      </c>
      <c r="H395" s="75">
        <v>0</v>
      </c>
      <c r="I395" s="75">
        <v>0</v>
      </c>
    </row>
    <row r="396" spans="1:9" x14ac:dyDescent="0.25">
      <c r="A396" s="64"/>
      <c r="B396" s="65"/>
      <c r="C396" s="66"/>
      <c r="D396" s="61" t="s">
        <v>79</v>
      </c>
      <c r="E396" s="63">
        <f>SUM(E366+E394)</f>
        <v>9896.18</v>
      </c>
      <c r="F396" s="63">
        <f>SUM(F366+F394)</f>
        <v>12558</v>
      </c>
      <c r="G396" s="63">
        <f>SUM(G366+G394)</f>
        <v>11487.34</v>
      </c>
      <c r="H396" s="75">
        <f t="shared" si="18"/>
        <v>91.474279343844572</v>
      </c>
      <c r="I396" s="75">
        <f t="shared" si="19"/>
        <v>116.07852727011836</v>
      </c>
    </row>
    <row r="397" spans="1:9" x14ac:dyDescent="0.25">
      <c r="A397" s="64"/>
      <c r="B397" s="65"/>
      <c r="C397" s="66"/>
      <c r="D397" s="67"/>
      <c r="E397" s="8"/>
      <c r="F397" s="63"/>
      <c r="G397" s="8"/>
      <c r="H397" s="8"/>
      <c r="I397" s="8"/>
    </row>
    <row r="398" spans="1:9" ht="25.5" x14ac:dyDescent="0.25">
      <c r="A398" s="233" t="s">
        <v>16</v>
      </c>
      <c r="B398" s="234"/>
      <c r="C398" s="235"/>
      <c r="D398" s="163" t="s">
        <v>17</v>
      </c>
      <c r="E398" s="127" t="s">
        <v>208</v>
      </c>
      <c r="F398" s="127" t="s">
        <v>215</v>
      </c>
      <c r="G398" s="127" t="s">
        <v>216</v>
      </c>
      <c r="H398" s="143" t="s">
        <v>209</v>
      </c>
      <c r="I398" s="127" t="s">
        <v>209</v>
      </c>
    </row>
    <row r="399" spans="1:9" x14ac:dyDescent="0.25">
      <c r="A399" s="144"/>
      <c r="B399" s="145"/>
      <c r="C399" s="146"/>
      <c r="D399" s="147" t="s">
        <v>209</v>
      </c>
      <c r="E399" s="148">
        <v>1</v>
      </c>
      <c r="F399" s="148">
        <v>2</v>
      </c>
      <c r="G399" s="148">
        <v>3</v>
      </c>
      <c r="H399" s="149" t="s">
        <v>210</v>
      </c>
      <c r="I399" s="148" t="s">
        <v>211</v>
      </c>
    </row>
    <row r="400" spans="1:9" ht="38.25" x14ac:dyDescent="0.25">
      <c r="A400" s="241" t="s">
        <v>104</v>
      </c>
      <c r="B400" s="242"/>
      <c r="C400" s="243"/>
      <c r="D400" s="61" t="s">
        <v>150</v>
      </c>
      <c r="E400" s="8"/>
      <c r="F400" s="68"/>
      <c r="G400" s="8"/>
      <c r="H400" s="8"/>
      <c r="I400" s="8"/>
    </row>
    <row r="401" spans="1:9" ht="44.25" customHeight="1" x14ac:dyDescent="0.25">
      <c r="A401" s="244" t="s">
        <v>213</v>
      </c>
      <c r="B401" s="245"/>
      <c r="C401" s="246"/>
      <c r="D401" s="61" t="s">
        <v>151</v>
      </c>
      <c r="E401" s="8"/>
      <c r="F401" s="63"/>
      <c r="G401" s="8"/>
      <c r="H401" s="8"/>
      <c r="I401" s="8"/>
    </row>
    <row r="402" spans="1:9" x14ac:dyDescent="0.25">
      <c r="A402" s="224"/>
      <c r="B402" s="225"/>
      <c r="C402" s="226"/>
      <c r="D402" s="78"/>
      <c r="E402" s="8"/>
      <c r="F402" s="8"/>
      <c r="G402" s="8"/>
      <c r="H402" s="8"/>
      <c r="I402" s="8"/>
    </row>
    <row r="403" spans="1:9" x14ac:dyDescent="0.25">
      <c r="A403" s="227">
        <v>3</v>
      </c>
      <c r="B403" s="228"/>
      <c r="C403" s="229"/>
      <c r="D403" s="61" t="s">
        <v>8</v>
      </c>
      <c r="E403" s="72">
        <f>SUM(E404+E406+E425)</f>
        <v>9912</v>
      </c>
      <c r="F403" s="72">
        <v>0</v>
      </c>
      <c r="G403" s="72">
        <v>0</v>
      </c>
      <c r="H403" s="72">
        <v>0</v>
      </c>
      <c r="I403" s="72">
        <v>0</v>
      </c>
    </row>
    <row r="404" spans="1:9" x14ac:dyDescent="0.25">
      <c r="A404" s="230">
        <v>31</v>
      </c>
      <c r="B404" s="231"/>
      <c r="C404" s="232"/>
      <c r="D404" s="61" t="s">
        <v>9</v>
      </c>
      <c r="E404" s="72">
        <v>8</v>
      </c>
      <c r="F404" s="72">
        <v>0</v>
      </c>
      <c r="G404" s="72">
        <v>0</v>
      </c>
      <c r="H404" s="72">
        <v>0</v>
      </c>
      <c r="I404" s="72">
        <v>0</v>
      </c>
    </row>
    <row r="405" spans="1:9" x14ac:dyDescent="0.25">
      <c r="A405" s="64">
        <v>311</v>
      </c>
      <c r="B405" s="65"/>
      <c r="C405" s="66"/>
      <c r="D405" s="67" t="s">
        <v>65</v>
      </c>
      <c r="E405" s="73">
        <v>0</v>
      </c>
      <c r="F405" s="73">
        <v>0</v>
      </c>
      <c r="G405" s="73">
        <v>0</v>
      </c>
      <c r="H405" s="73">
        <v>0</v>
      </c>
      <c r="I405" s="73">
        <v>0</v>
      </c>
    </row>
    <row r="406" spans="1:9" x14ac:dyDescent="0.25">
      <c r="A406" s="230">
        <v>32</v>
      </c>
      <c r="B406" s="231"/>
      <c r="C406" s="232"/>
      <c r="D406" s="61" t="s">
        <v>18</v>
      </c>
      <c r="E406" s="72">
        <f>SUM(E407+E412+E420+E423+E423+E424)</f>
        <v>9904</v>
      </c>
      <c r="F406" s="72">
        <v>0</v>
      </c>
      <c r="G406" s="72">
        <v>0</v>
      </c>
      <c r="H406" s="72">
        <v>0</v>
      </c>
      <c r="I406" s="72">
        <v>0</v>
      </c>
    </row>
    <row r="407" spans="1:9" x14ac:dyDescent="0.25">
      <c r="A407" s="64">
        <v>321</v>
      </c>
      <c r="B407" s="65"/>
      <c r="C407" s="66"/>
      <c r="D407" s="67" t="s">
        <v>74</v>
      </c>
      <c r="E407" s="73">
        <v>418</v>
      </c>
      <c r="F407" s="73">
        <v>0</v>
      </c>
      <c r="G407" s="73">
        <v>0</v>
      </c>
      <c r="H407" s="73">
        <v>0</v>
      </c>
      <c r="I407" s="73">
        <v>0</v>
      </c>
    </row>
    <row r="408" spans="1:9" x14ac:dyDescent="0.25">
      <c r="A408" s="64">
        <v>3211</v>
      </c>
      <c r="B408" s="65"/>
      <c r="C408" s="66"/>
      <c r="D408" s="67" t="s">
        <v>75</v>
      </c>
      <c r="E408" s="73">
        <v>0</v>
      </c>
      <c r="F408" s="73">
        <v>0</v>
      </c>
      <c r="G408" s="73">
        <v>0</v>
      </c>
      <c r="H408" s="73">
        <v>0</v>
      </c>
      <c r="I408" s="73">
        <v>0</v>
      </c>
    </row>
    <row r="409" spans="1:9" ht="25.5" x14ac:dyDescent="0.25">
      <c r="A409" s="64">
        <v>3212</v>
      </c>
      <c r="B409" s="65"/>
      <c r="C409" s="66"/>
      <c r="D409" s="67" t="s">
        <v>129</v>
      </c>
      <c r="E409" s="73">
        <v>418</v>
      </c>
      <c r="F409" s="73">
        <v>0</v>
      </c>
      <c r="G409" s="73">
        <v>0</v>
      </c>
      <c r="H409" s="73">
        <v>0</v>
      </c>
      <c r="I409" s="73">
        <v>0</v>
      </c>
    </row>
    <row r="410" spans="1:9" x14ac:dyDescent="0.25">
      <c r="A410" s="64">
        <v>3213</v>
      </c>
      <c r="B410" s="65"/>
      <c r="C410" s="66"/>
      <c r="D410" s="67" t="s">
        <v>77</v>
      </c>
      <c r="E410" s="73">
        <v>0</v>
      </c>
      <c r="F410" s="73">
        <v>0</v>
      </c>
      <c r="G410" s="73">
        <v>0</v>
      </c>
      <c r="H410" s="73">
        <v>0</v>
      </c>
      <c r="I410" s="73">
        <v>0</v>
      </c>
    </row>
    <row r="411" spans="1:9" ht="25.5" x14ac:dyDescent="0.25">
      <c r="A411" s="64">
        <v>3214</v>
      </c>
      <c r="B411" s="65"/>
      <c r="C411" s="66"/>
      <c r="D411" s="67" t="s">
        <v>78</v>
      </c>
      <c r="E411" s="73">
        <v>0</v>
      </c>
      <c r="F411" s="73">
        <v>0</v>
      </c>
      <c r="G411" s="73">
        <v>0</v>
      </c>
      <c r="H411" s="73">
        <v>0</v>
      </c>
      <c r="I411" s="73">
        <v>0</v>
      </c>
    </row>
    <row r="412" spans="1:9" x14ac:dyDescent="0.25">
      <c r="A412" s="64">
        <v>322</v>
      </c>
      <c r="B412" s="65"/>
      <c r="C412" s="66"/>
      <c r="D412" s="67" t="s">
        <v>87</v>
      </c>
      <c r="E412" s="73">
        <f>SUM(E413:E419)</f>
        <v>0</v>
      </c>
      <c r="F412" s="73">
        <v>0</v>
      </c>
      <c r="G412" s="73">
        <v>0</v>
      </c>
      <c r="H412" s="73">
        <v>0</v>
      </c>
      <c r="I412" s="73">
        <v>0</v>
      </c>
    </row>
    <row r="413" spans="1:9" ht="25.5" x14ac:dyDescent="0.25">
      <c r="A413" s="64">
        <v>3221</v>
      </c>
      <c r="B413" s="65"/>
      <c r="C413" s="66"/>
      <c r="D413" s="67" t="s">
        <v>101</v>
      </c>
      <c r="E413" s="73">
        <v>0</v>
      </c>
      <c r="F413" s="73">
        <v>0</v>
      </c>
      <c r="G413" s="73">
        <v>0</v>
      </c>
      <c r="H413" s="73">
        <v>0</v>
      </c>
      <c r="I413" s="73">
        <v>0</v>
      </c>
    </row>
    <row r="414" spans="1:9" x14ac:dyDescent="0.25">
      <c r="A414" s="64">
        <v>3222</v>
      </c>
      <c r="B414" s="65"/>
      <c r="C414" s="66"/>
      <c r="D414" s="67" t="s">
        <v>102</v>
      </c>
      <c r="E414" s="73">
        <v>0</v>
      </c>
      <c r="F414" s="73">
        <v>0</v>
      </c>
      <c r="G414" s="73">
        <v>0</v>
      </c>
      <c r="H414" s="73">
        <v>0</v>
      </c>
      <c r="I414" s="73">
        <v>0</v>
      </c>
    </row>
    <row r="415" spans="1:9" x14ac:dyDescent="0.25">
      <c r="A415" s="64">
        <v>3223</v>
      </c>
      <c r="B415" s="65"/>
      <c r="C415" s="66"/>
      <c r="D415" s="67" t="s">
        <v>103</v>
      </c>
      <c r="E415" s="73">
        <v>0</v>
      </c>
      <c r="F415" s="73">
        <v>0</v>
      </c>
      <c r="G415" s="73">
        <v>0</v>
      </c>
      <c r="H415" s="73">
        <v>0</v>
      </c>
      <c r="I415" s="73">
        <v>0</v>
      </c>
    </row>
    <row r="416" spans="1:9" ht="25.5" x14ac:dyDescent="0.25">
      <c r="A416" s="64">
        <v>3224</v>
      </c>
      <c r="B416" s="65"/>
      <c r="C416" s="66"/>
      <c r="D416" s="67" t="s">
        <v>107</v>
      </c>
      <c r="E416" s="73">
        <v>0</v>
      </c>
      <c r="F416" s="73"/>
      <c r="G416" s="73"/>
      <c r="H416" s="73"/>
      <c r="I416" s="73"/>
    </row>
    <row r="417" spans="1:11" x14ac:dyDescent="0.25">
      <c r="A417" s="64">
        <v>3225</v>
      </c>
      <c r="B417" s="65"/>
      <c r="C417" s="66"/>
      <c r="D417" s="67" t="s">
        <v>108</v>
      </c>
      <c r="E417" s="73">
        <v>0</v>
      </c>
      <c r="F417" s="73">
        <v>0</v>
      </c>
      <c r="G417" s="73">
        <v>0</v>
      </c>
      <c r="H417" s="73">
        <v>0</v>
      </c>
      <c r="I417" s="73">
        <v>0</v>
      </c>
      <c r="J417" s="81"/>
      <c r="K417" s="81"/>
    </row>
    <row r="418" spans="1:11" ht="15" customHeight="1" x14ac:dyDescent="0.25">
      <c r="A418" s="64">
        <v>3226</v>
      </c>
      <c r="B418" s="65"/>
      <c r="C418" s="66"/>
      <c r="D418" s="67" t="s">
        <v>109</v>
      </c>
      <c r="E418" s="73">
        <v>0</v>
      </c>
      <c r="F418" s="73">
        <v>0</v>
      </c>
      <c r="G418" s="73">
        <v>0</v>
      </c>
      <c r="H418" s="73">
        <v>0</v>
      </c>
      <c r="I418" s="73">
        <v>0</v>
      </c>
      <c r="J418" s="79"/>
      <c r="K418" s="79"/>
    </row>
    <row r="419" spans="1:11" ht="25.5" customHeight="1" x14ac:dyDescent="0.25">
      <c r="A419" s="64">
        <v>3227</v>
      </c>
      <c r="B419" s="65"/>
      <c r="C419" s="66"/>
      <c r="D419" s="67" t="s">
        <v>110</v>
      </c>
      <c r="E419" s="73">
        <v>0</v>
      </c>
      <c r="F419" s="73">
        <v>0</v>
      </c>
      <c r="G419" s="73">
        <v>0</v>
      </c>
      <c r="H419" s="73">
        <v>0</v>
      </c>
      <c r="I419" s="73">
        <v>0</v>
      </c>
    </row>
    <row r="420" spans="1:11" x14ac:dyDescent="0.25">
      <c r="A420" s="64">
        <v>323</v>
      </c>
      <c r="B420" s="65"/>
      <c r="C420" s="66"/>
      <c r="D420" s="67" t="s">
        <v>88</v>
      </c>
      <c r="E420" s="73">
        <f>SUM(E421:E422)</f>
        <v>9486</v>
      </c>
      <c r="F420" s="73">
        <v>0</v>
      </c>
      <c r="G420" s="73">
        <v>0</v>
      </c>
      <c r="H420" s="73">
        <v>0</v>
      </c>
      <c r="I420" s="73">
        <v>0</v>
      </c>
    </row>
    <row r="421" spans="1:11" x14ac:dyDescent="0.25">
      <c r="A421" s="64">
        <v>3231</v>
      </c>
      <c r="B421" s="65"/>
      <c r="C421" s="66"/>
      <c r="D421" s="67" t="s">
        <v>111</v>
      </c>
      <c r="E421" s="73">
        <v>9486</v>
      </c>
      <c r="F421" s="73">
        <v>0</v>
      </c>
      <c r="G421" s="73">
        <v>0</v>
      </c>
      <c r="H421" s="73">
        <v>0</v>
      </c>
      <c r="I421" s="73">
        <v>0</v>
      </c>
    </row>
    <row r="422" spans="1:11" x14ac:dyDescent="0.25">
      <c r="A422" s="64">
        <v>3239</v>
      </c>
      <c r="B422" s="65"/>
      <c r="C422" s="66"/>
      <c r="D422" s="67" t="s">
        <v>113</v>
      </c>
      <c r="E422" s="73">
        <v>0</v>
      </c>
      <c r="F422" s="73">
        <v>0</v>
      </c>
      <c r="G422" s="73">
        <v>0</v>
      </c>
      <c r="H422" s="73">
        <v>0</v>
      </c>
      <c r="I422" s="73">
        <v>0</v>
      </c>
    </row>
    <row r="423" spans="1:11" ht="25.5" x14ac:dyDescent="0.25">
      <c r="A423" s="64">
        <v>324</v>
      </c>
      <c r="B423" s="65"/>
      <c r="C423" s="66"/>
      <c r="D423" s="67" t="s">
        <v>89</v>
      </c>
      <c r="E423" s="73">
        <v>0</v>
      </c>
      <c r="F423" s="73">
        <v>0</v>
      </c>
      <c r="G423" s="73">
        <v>0</v>
      </c>
      <c r="H423" s="73">
        <v>0</v>
      </c>
      <c r="I423" s="73">
        <v>0</v>
      </c>
    </row>
    <row r="424" spans="1:11" ht="25.5" x14ac:dyDescent="0.25">
      <c r="A424" s="64">
        <v>329</v>
      </c>
      <c r="B424" s="65"/>
      <c r="C424" s="66"/>
      <c r="D424" s="67" t="s">
        <v>90</v>
      </c>
      <c r="E424" s="73">
        <v>0</v>
      </c>
      <c r="F424" s="73">
        <v>0</v>
      </c>
      <c r="G424" s="73">
        <v>0</v>
      </c>
      <c r="H424" s="73">
        <v>0</v>
      </c>
      <c r="I424" s="73">
        <v>0</v>
      </c>
    </row>
    <row r="425" spans="1:11" x14ac:dyDescent="0.25">
      <c r="A425" s="69">
        <v>34</v>
      </c>
      <c r="B425" s="70"/>
      <c r="C425" s="71"/>
      <c r="D425" s="61" t="s">
        <v>91</v>
      </c>
      <c r="E425" s="72">
        <v>0</v>
      </c>
      <c r="F425" s="72"/>
      <c r="G425" s="72"/>
      <c r="H425" s="72"/>
      <c r="I425" s="72"/>
    </row>
    <row r="426" spans="1:11" x14ac:dyDescent="0.25">
      <c r="A426" s="64">
        <v>343</v>
      </c>
      <c r="B426" s="65"/>
      <c r="C426" s="66"/>
      <c r="D426" s="67" t="s">
        <v>92</v>
      </c>
      <c r="E426" s="72">
        <v>0</v>
      </c>
      <c r="F426" s="72">
        <v>0</v>
      </c>
      <c r="G426" s="72">
        <v>0</v>
      </c>
      <c r="H426" s="72">
        <v>0</v>
      </c>
      <c r="I426" s="72">
        <v>0</v>
      </c>
    </row>
    <row r="427" spans="1:11" ht="38.25" x14ac:dyDescent="0.25">
      <c r="A427" s="69">
        <v>37</v>
      </c>
      <c r="B427" s="70"/>
      <c r="C427" s="71"/>
      <c r="D427" s="61" t="s">
        <v>93</v>
      </c>
      <c r="E427" s="72">
        <v>0</v>
      </c>
      <c r="F427" s="72">
        <v>0</v>
      </c>
      <c r="G427" s="72">
        <v>0</v>
      </c>
      <c r="H427" s="72">
        <v>0</v>
      </c>
      <c r="I427" s="72">
        <v>0</v>
      </c>
    </row>
    <row r="428" spans="1:11" ht="25.5" x14ac:dyDescent="0.25">
      <c r="A428" s="64">
        <v>372</v>
      </c>
      <c r="B428" s="65"/>
      <c r="C428" s="66"/>
      <c r="D428" s="67" t="s">
        <v>94</v>
      </c>
      <c r="E428" s="72">
        <v>0</v>
      </c>
      <c r="F428" s="72">
        <v>0</v>
      </c>
      <c r="G428" s="72">
        <v>0</v>
      </c>
      <c r="H428" s="72">
        <v>0</v>
      </c>
      <c r="I428" s="72">
        <v>0</v>
      </c>
    </row>
    <row r="429" spans="1:11" ht="38.25" x14ac:dyDescent="0.25">
      <c r="A429" s="69">
        <v>4</v>
      </c>
      <c r="B429" s="70"/>
      <c r="C429" s="71"/>
      <c r="D429" s="61" t="s">
        <v>24</v>
      </c>
      <c r="E429" s="72">
        <f>SUM(E430)</f>
        <v>2812.5</v>
      </c>
      <c r="F429" s="72">
        <v>0</v>
      </c>
      <c r="G429" s="72">
        <v>0</v>
      </c>
      <c r="H429" s="72">
        <v>0</v>
      </c>
      <c r="I429" s="72">
        <v>0</v>
      </c>
    </row>
    <row r="430" spans="1:11" ht="38.25" x14ac:dyDescent="0.25">
      <c r="A430" s="69">
        <v>42</v>
      </c>
      <c r="B430" s="70"/>
      <c r="C430" s="71"/>
      <c r="D430" s="61" t="s">
        <v>24</v>
      </c>
      <c r="E430" s="72">
        <f>SUM(E431+E438)</f>
        <v>2812.5</v>
      </c>
      <c r="F430" s="72">
        <v>0</v>
      </c>
      <c r="G430" s="72">
        <v>0</v>
      </c>
      <c r="H430" s="72">
        <v>0</v>
      </c>
      <c r="I430" s="72">
        <v>0</v>
      </c>
    </row>
    <row r="431" spans="1:11" x14ac:dyDescent="0.25">
      <c r="A431" s="64">
        <v>422</v>
      </c>
      <c r="B431" s="65"/>
      <c r="C431" s="66"/>
      <c r="D431" s="67" t="s">
        <v>95</v>
      </c>
      <c r="E431" s="73">
        <f>SUM(E432:E437)</f>
        <v>2812.5</v>
      </c>
      <c r="F431" s="73">
        <v>0</v>
      </c>
      <c r="G431" s="73">
        <v>0</v>
      </c>
      <c r="H431" s="73">
        <v>0</v>
      </c>
      <c r="I431" s="73">
        <v>0</v>
      </c>
    </row>
    <row r="432" spans="1:11" x14ac:dyDescent="0.25">
      <c r="A432" s="64">
        <v>4221</v>
      </c>
      <c r="B432" s="65"/>
      <c r="C432" s="66"/>
      <c r="D432" s="67" t="s">
        <v>119</v>
      </c>
      <c r="E432" s="73">
        <v>2812.5</v>
      </c>
      <c r="F432" s="73">
        <v>0</v>
      </c>
      <c r="G432" s="73">
        <v>0</v>
      </c>
      <c r="H432" s="73">
        <v>0</v>
      </c>
      <c r="I432" s="73">
        <v>0</v>
      </c>
    </row>
    <row r="433" spans="1:9" x14ac:dyDescent="0.25">
      <c r="A433" s="64">
        <v>4222</v>
      </c>
      <c r="B433" s="65"/>
      <c r="C433" s="66"/>
      <c r="D433" s="67" t="s">
        <v>120</v>
      </c>
      <c r="E433" s="73">
        <v>0</v>
      </c>
      <c r="F433" s="73">
        <v>0</v>
      </c>
      <c r="G433" s="73">
        <v>0</v>
      </c>
      <c r="H433" s="73">
        <v>0</v>
      </c>
      <c r="I433" s="73">
        <v>0</v>
      </c>
    </row>
    <row r="434" spans="1:9" x14ac:dyDescent="0.25">
      <c r="A434" s="64">
        <v>4223</v>
      </c>
      <c r="B434" s="65"/>
      <c r="C434" s="66"/>
      <c r="D434" s="67" t="s">
        <v>121</v>
      </c>
      <c r="E434" s="73">
        <v>0</v>
      </c>
      <c r="F434" s="73">
        <v>0</v>
      </c>
      <c r="G434" s="73">
        <v>0</v>
      </c>
      <c r="H434" s="73">
        <v>0</v>
      </c>
      <c r="I434" s="73">
        <v>0</v>
      </c>
    </row>
    <row r="435" spans="1:9" x14ac:dyDescent="0.25">
      <c r="A435" s="64">
        <v>4225</v>
      </c>
      <c r="B435" s="65"/>
      <c r="C435" s="66"/>
      <c r="D435" s="67" t="s">
        <v>122</v>
      </c>
      <c r="E435" s="73">
        <v>0</v>
      </c>
      <c r="F435" s="73">
        <v>0</v>
      </c>
      <c r="G435" s="73">
        <v>0</v>
      </c>
      <c r="H435" s="73">
        <v>0</v>
      </c>
      <c r="I435" s="73">
        <v>0</v>
      </c>
    </row>
    <row r="436" spans="1:9" x14ac:dyDescent="0.25">
      <c r="A436" s="64">
        <v>4226</v>
      </c>
      <c r="B436" s="65"/>
      <c r="C436" s="66"/>
      <c r="D436" s="67" t="s">
        <v>123</v>
      </c>
      <c r="E436" s="73">
        <v>0</v>
      </c>
      <c r="F436" s="73">
        <v>0</v>
      </c>
      <c r="G436" s="73">
        <v>0</v>
      </c>
      <c r="H436" s="73">
        <v>0</v>
      </c>
      <c r="I436" s="73">
        <v>0</v>
      </c>
    </row>
    <row r="437" spans="1:9" ht="25.5" x14ac:dyDescent="0.25">
      <c r="A437" s="64">
        <v>4227</v>
      </c>
      <c r="B437" s="65"/>
      <c r="C437" s="66"/>
      <c r="D437" s="67" t="s">
        <v>124</v>
      </c>
      <c r="E437" s="73">
        <v>0</v>
      </c>
      <c r="F437" s="73">
        <v>0</v>
      </c>
      <c r="G437" s="73">
        <v>0</v>
      </c>
      <c r="H437" s="73">
        <v>0</v>
      </c>
      <c r="I437" s="73">
        <v>0</v>
      </c>
    </row>
    <row r="438" spans="1:9" ht="25.5" x14ac:dyDescent="0.25">
      <c r="A438" s="64">
        <v>424</v>
      </c>
      <c r="B438" s="65"/>
      <c r="C438" s="66"/>
      <c r="D438" s="67" t="s">
        <v>96</v>
      </c>
      <c r="E438" s="73">
        <v>0</v>
      </c>
      <c r="F438" s="73">
        <v>0</v>
      </c>
      <c r="G438" s="73">
        <v>0</v>
      </c>
      <c r="H438" s="73">
        <v>0</v>
      </c>
      <c r="I438" s="73">
        <v>0</v>
      </c>
    </row>
    <row r="439" spans="1:9" x14ac:dyDescent="0.25">
      <c r="A439" s="64">
        <v>4241</v>
      </c>
      <c r="B439" s="65"/>
      <c r="C439" s="66"/>
      <c r="D439" s="67" t="s">
        <v>125</v>
      </c>
      <c r="E439" s="73">
        <v>0</v>
      </c>
      <c r="F439" s="73">
        <v>0</v>
      </c>
      <c r="G439" s="73">
        <v>0</v>
      </c>
      <c r="H439" s="73">
        <v>0</v>
      </c>
      <c r="I439" s="73">
        <v>0</v>
      </c>
    </row>
    <row r="440" spans="1:9" x14ac:dyDescent="0.25">
      <c r="A440" s="64"/>
      <c r="B440" s="65"/>
      <c r="C440" s="66"/>
      <c r="D440" s="67"/>
      <c r="E440" s="73">
        <v>0</v>
      </c>
      <c r="F440" s="73">
        <v>0</v>
      </c>
      <c r="G440" s="73">
        <v>0</v>
      </c>
      <c r="H440" s="73">
        <v>0</v>
      </c>
      <c r="I440" s="73">
        <v>0</v>
      </c>
    </row>
    <row r="441" spans="1:9" x14ac:dyDescent="0.25">
      <c r="A441" s="64"/>
      <c r="B441" s="65"/>
      <c r="C441" s="66"/>
      <c r="D441" s="61" t="s">
        <v>79</v>
      </c>
      <c r="E441" s="72">
        <f>SUM(E403+E429)</f>
        <v>12724.5</v>
      </c>
      <c r="F441" s="72">
        <v>0</v>
      </c>
      <c r="G441" s="72">
        <v>0</v>
      </c>
      <c r="H441" s="73">
        <v>0</v>
      </c>
      <c r="I441" s="68">
        <v>0</v>
      </c>
    </row>
    <row r="442" spans="1:9" x14ac:dyDescent="0.25">
      <c r="A442" s="64"/>
      <c r="B442" s="65"/>
      <c r="C442" s="66"/>
      <c r="D442" s="67"/>
      <c r="E442" s="8"/>
      <c r="F442" s="8"/>
      <c r="G442" s="8"/>
      <c r="H442" s="8"/>
      <c r="I442" s="8"/>
    </row>
    <row r="443" spans="1:9" ht="25.5" x14ac:dyDescent="0.25">
      <c r="A443" s="233" t="s">
        <v>16</v>
      </c>
      <c r="B443" s="234"/>
      <c r="C443" s="235"/>
      <c r="D443" s="179" t="s">
        <v>17</v>
      </c>
      <c r="E443" s="127" t="s">
        <v>208</v>
      </c>
      <c r="F443" s="127" t="s">
        <v>215</v>
      </c>
      <c r="G443" s="127" t="s">
        <v>216</v>
      </c>
      <c r="H443" s="143" t="s">
        <v>209</v>
      </c>
      <c r="I443" s="127" t="s">
        <v>209</v>
      </c>
    </row>
    <row r="444" spans="1:9" ht="15" customHeight="1" x14ac:dyDescent="0.25">
      <c r="A444" s="144"/>
      <c r="B444" s="145"/>
      <c r="C444" s="146"/>
      <c r="D444" s="147" t="s">
        <v>209</v>
      </c>
      <c r="E444" s="148">
        <v>1</v>
      </c>
      <c r="F444" s="148">
        <v>2</v>
      </c>
      <c r="G444" s="148">
        <v>3</v>
      </c>
      <c r="H444" s="149" t="s">
        <v>210</v>
      </c>
      <c r="I444" s="148" t="s">
        <v>211</v>
      </c>
    </row>
    <row r="445" spans="1:9" ht="25.5" x14ac:dyDescent="0.25">
      <c r="A445" s="241" t="s">
        <v>238</v>
      </c>
      <c r="B445" s="242"/>
      <c r="C445" s="243"/>
      <c r="D445" s="178" t="s">
        <v>239</v>
      </c>
      <c r="E445" s="8"/>
      <c r="F445" s="68"/>
      <c r="G445" s="8"/>
      <c r="H445" s="8"/>
      <c r="I445" s="8"/>
    </row>
    <row r="446" spans="1:9" ht="54.75" customHeight="1" x14ac:dyDescent="0.25">
      <c r="A446" s="244" t="s">
        <v>146</v>
      </c>
      <c r="B446" s="245"/>
      <c r="C446" s="246"/>
      <c r="D446" s="178" t="s">
        <v>240</v>
      </c>
      <c r="E446" s="8"/>
      <c r="F446" s="63"/>
      <c r="G446" s="8"/>
      <c r="H446" s="8"/>
      <c r="I446" s="8"/>
    </row>
    <row r="447" spans="1:9" x14ac:dyDescent="0.25">
      <c r="A447" s="224"/>
      <c r="B447" s="225"/>
      <c r="C447" s="226"/>
      <c r="D447" s="180"/>
      <c r="E447" s="8"/>
      <c r="F447" s="8"/>
      <c r="G447" s="8"/>
      <c r="H447" s="8"/>
      <c r="I447" s="8"/>
    </row>
    <row r="448" spans="1:9" x14ac:dyDescent="0.25">
      <c r="A448" s="227">
        <v>3</v>
      </c>
      <c r="B448" s="228"/>
      <c r="C448" s="229"/>
      <c r="D448" s="178" t="s">
        <v>8</v>
      </c>
      <c r="E448" s="72">
        <v>0</v>
      </c>
      <c r="F448" s="72">
        <v>0</v>
      </c>
      <c r="G448" s="72">
        <v>10000</v>
      </c>
      <c r="H448" s="72">
        <v>0</v>
      </c>
      <c r="I448" s="72">
        <v>0</v>
      </c>
    </row>
    <row r="449" spans="1:9" x14ac:dyDescent="0.25">
      <c r="A449" s="230">
        <v>31</v>
      </c>
      <c r="B449" s="231"/>
      <c r="C449" s="232"/>
      <c r="D449" s="178" t="s">
        <v>9</v>
      </c>
      <c r="E449" s="72">
        <v>0</v>
      </c>
      <c r="F449" s="72">
        <v>0</v>
      </c>
      <c r="G449" s="72">
        <v>0</v>
      </c>
      <c r="H449" s="72">
        <v>0</v>
      </c>
      <c r="I449" s="72">
        <v>0</v>
      </c>
    </row>
    <row r="450" spans="1:9" x14ac:dyDescent="0.25">
      <c r="A450" s="64">
        <v>311</v>
      </c>
      <c r="B450" s="65"/>
      <c r="C450" s="66"/>
      <c r="D450" s="67" t="s">
        <v>65</v>
      </c>
      <c r="E450" s="73">
        <v>0</v>
      </c>
      <c r="F450" s="73">
        <v>0</v>
      </c>
      <c r="G450" s="73">
        <v>0</v>
      </c>
      <c r="H450" s="73">
        <v>0</v>
      </c>
      <c r="I450" s="73">
        <v>0</v>
      </c>
    </row>
    <row r="451" spans="1:9" x14ac:dyDescent="0.25">
      <c r="A451" s="64">
        <v>313</v>
      </c>
      <c r="B451" s="65"/>
      <c r="C451" s="66"/>
      <c r="D451" s="67" t="s">
        <v>71</v>
      </c>
      <c r="E451" s="73">
        <v>0</v>
      </c>
      <c r="F451" s="73">
        <v>0</v>
      </c>
      <c r="G451" s="73">
        <v>0</v>
      </c>
      <c r="H451" s="73">
        <v>0</v>
      </c>
      <c r="I451" s="73">
        <v>0</v>
      </c>
    </row>
    <row r="452" spans="1:9" x14ac:dyDescent="0.25">
      <c r="A452" s="64">
        <v>3131</v>
      </c>
      <c r="B452" s="65"/>
      <c r="C452" s="66"/>
      <c r="D452" s="67" t="s">
        <v>72</v>
      </c>
      <c r="E452" s="73">
        <v>0</v>
      </c>
      <c r="F452" s="73">
        <v>0</v>
      </c>
      <c r="G452" s="73">
        <v>0</v>
      </c>
      <c r="H452" s="73">
        <v>0</v>
      </c>
      <c r="I452" s="73">
        <v>0</v>
      </c>
    </row>
    <row r="453" spans="1:9" ht="25.5" x14ac:dyDescent="0.25">
      <c r="A453" s="64">
        <v>3132</v>
      </c>
      <c r="B453" s="65"/>
      <c r="C453" s="66"/>
      <c r="D453" s="67" t="s">
        <v>73</v>
      </c>
      <c r="E453" s="73">
        <v>0</v>
      </c>
      <c r="F453" s="73">
        <v>0</v>
      </c>
      <c r="G453" s="73">
        <v>0</v>
      </c>
      <c r="H453" s="73">
        <v>0</v>
      </c>
      <c r="I453" s="73">
        <v>0</v>
      </c>
    </row>
    <row r="454" spans="1:9" x14ac:dyDescent="0.25">
      <c r="A454" s="230">
        <v>32</v>
      </c>
      <c r="B454" s="231"/>
      <c r="C454" s="232"/>
      <c r="D454" s="178" t="s">
        <v>18</v>
      </c>
      <c r="E454" s="72">
        <v>0</v>
      </c>
      <c r="F454" s="72">
        <v>0</v>
      </c>
      <c r="G454" s="72">
        <f>SUM(G455+G460+G468+G472)</f>
        <v>10000</v>
      </c>
      <c r="H454" s="72">
        <v>0</v>
      </c>
      <c r="I454" s="72">
        <v>0</v>
      </c>
    </row>
    <row r="455" spans="1:9" x14ac:dyDescent="0.25">
      <c r="A455" s="64">
        <v>321</v>
      </c>
      <c r="B455" s="65"/>
      <c r="C455" s="66"/>
      <c r="D455" s="67" t="s">
        <v>74</v>
      </c>
      <c r="E455" s="73">
        <v>0</v>
      </c>
      <c r="F455" s="73">
        <v>0</v>
      </c>
      <c r="G455" s="73">
        <v>0</v>
      </c>
      <c r="H455" s="73">
        <v>0</v>
      </c>
      <c r="I455" s="73">
        <v>0</v>
      </c>
    </row>
    <row r="456" spans="1:9" x14ac:dyDescent="0.25">
      <c r="A456" s="64">
        <v>3211</v>
      </c>
      <c r="B456" s="65"/>
      <c r="C456" s="66"/>
      <c r="D456" s="67" t="s">
        <v>75</v>
      </c>
      <c r="E456" s="73">
        <v>0</v>
      </c>
      <c r="F456" s="73">
        <v>0</v>
      </c>
      <c r="G456" s="73">
        <v>0</v>
      </c>
      <c r="H456" s="73">
        <v>0</v>
      </c>
      <c r="I456" s="73">
        <v>0</v>
      </c>
    </row>
    <row r="457" spans="1:9" ht="25.5" x14ac:dyDescent="0.25">
      <c r="A457" s="64">
        <v>3212</v>
      </c>
      <c r="B457" s="65"/>
      <c r="C457" s="66"/>
      <c r="D457" s="67" t="s">
        <v>129</v>
      </c>
      <c r="E457" s="73">
        <v>0</v>
      </c>
      <c r="F457" s="73">
        <v>0</v>
      </c>
      <c r="G457" s="73">
        <v>0</v>
      </c>
      <c r="H457" s="73">
        <v>0</v>
      </c>
      <c r="I457" s="73">
        <v>0</v>
      </c>
    </row>
    <row r="458" spans="1:9" x14ac:dyDescent="0.25">
      <c r="A458" s="64">
        <v>3213</v>
      </c>
      <c r="B458" s="65"/>
      <c r="C458" s="66"/>
      <c r="D458" s="67" t="s">
        <v>77</v>
      </c>
      <c r="E458" s="73">
        <v>0</v>
      </c>
      <c r="F458" s="73">
        <v>0</v>
      </c>
      <c r="G458" s="73">
        <v>0</v>
      </c>
      <c r="H458" s="73">
        <v>0</v>
      </c>
      <c r="I458" s="73">
        <v>0</v>
      </c>
    </row>
    <row r="459" spans="1:9" ht="25.5" x14ac:dyDescent="0.25">
      <c r="A459" s="64">
        <v>3214</v>
      </c>
      <c r="B459" s="65"/>
      <c r="C459" s="66"/>
      <c r="D459" s="67" t="s">
        <v>78</v>
      </c>
      <c r="E459" s="73">
        <v>0</v>
      </c>
      <c r="F459" s="73">
        <v>0</v>
      </c>
      <c r="G459" s="73">
        <v>0</v>
      </c>
      <c r="H459" s="73">
        <v>0</v>
      </c>
      <c r="I459" s="73">
        <v>0</v>
      </c>
    </row>
    <row r="460" spans="1:9" x14ac:dyDescent="0.25">
      <c r="A460" s="64">
        <v>322</v>
      </c>
      <c r="B460" s="65"/>
      <c r="C460" s="66"/>
      <c r="D460" s="67" t="s">
        <v>87</v>
      </c>
      <c r="E460" s="73">
        <f>SUM(E461:E467)</f>
        <v>0</v>
      </c>
      <c r="F460" s="73">
        <v>0</v>
      </c>
      <c r="G460" s="73">
        <v>3000</v>
      </c>
      <c r="H460" s="73">
        <v>0</v>
      </c>
      <c r="I460" s="73">
        <v>0</v>
      </c>
    </row>
    <row r="461" spans="1:9" ht="25.5" x14ac:dyDescent="0.25">
      <c r="A461" s="64">
        <v>3221</v>
      </c>
      <c r="B461" s="65"/>
      <c r="C461" s="66"/>
      <c r="D461" s="67" t="s">
        <v>101</v>
      </c>
      <c r="E461" s="73">
        <v>0</v>
      </c>
      <c r="F461" s="73">
        <v>0</v>
      </c>
      <c r="G461" s="73">
        <v>3000</v>
      </c>
      <c r="H461" s="73">
        <v>0</v>
      </c>
      <c r="I461" s="73">
        <v>0</v>
      </c>
    </row>
    <row r="462" spans="1:9" x14ac:dyDescent="0.25">
      <c r="A462" s="64">
        <v>3222</v>
      </c>
      <c r="B462" s="65"/>
      <c r="C462" s="66"/>
      <c r="D462" s="67" t="s">
        <v>102</v>
      </c>
      <c r="E462" s="73">
        <v>0</v>
      </c>
      <c r="F462" s="73">
        <v>0</v>
      </c>
      <c r="G462" s="73">
        <v>0</v>
      </c>
      <c r="H462" s="73">
        <v>0</v>
      </c>
      <c r="I462" s="73">
        <v>0</v>
      </c>
    </row>
    <row r="463" spans="1:9" x14ac:dyDescent="0.25">
      <c r="A463" s="64">
        <v>3223</v>
      </c>
      <c r="B463" s="65"/>
      <c r="C463" s="66"/>
      <c r="D463" s="67" t="s">
        <v>103</v>
      </c>
      <c r="E463" s="73">
        <v>0</v>
      </c>
      <c r="F463" s="73">
        <v>0</v>
      </c>
      <c r="G463" s="73">
        <v>0</v>
      </c>
      <c r="H463" s="73">
        <v>0</v>
      </c>
      <c r="I463" s="73">
        <v>0</v>
      </c>
    </row>
    <row r="464" spans="1:9" ht="25.5" x14ac:dyDescent="0.25">
      <c r="A464" s="64">
        <v>3224</v>
      </c>
      <c r="B464" s="65"/>
      <c r="C464" s="66"/>
      <c r="D464" s="67" t="s">
        <v>107</v>
      </c>
      <c r="E464" s="73">
        <v>0</v>
      </c>
      <c r="F464" s="73"/>
      <c r="G464" s="73"/>
      <c r="H464" s="73"/>
      <c r="I464" s="73"/>
    </row>
    <row r="465" spans="1:9" x14ac:dyDescent="0.25">
      <c r="A465" s="64">
        <v>3225</v>
      </c>
      <c r="B465" s="65"/>
      <c r="C465" s="66"/>
      <c r="D465" s="67" t="s">
        <v>108</v>
      </c>
      <c r="E465" s="73">
        <v>0</v>
      </c>
      <c r="F465" s="73">
        <v>0</v>
      </c>
      <c r="G465" s="73">
        <v>0</v>
      </c>
      <c r="H465" s="73">
        <v>0</v>
      </c>
      <c r="I465" s="73">
        <v>0</v>
      </c>
    </row>
    <row r="466" spans="1:9" ht="25.5" x14ac:dyDescent="0.25">
      <c r="A466" s="64">
        <v>3226</v>
      </c>
      <c r="B466" s="65"/>
      <c r="C466" s="66"/>
      <c r="D466" s="67" t="s">
        <v>109</v>
      </c>
      <c r="E466" s="73">
        <v>0</v>
      </c>
      <c r="F466" s="73">
        <v>0</v>
      </c>
      <c r="G466" s="73">
        <v>0</v>
      </c>
      <c r="H466" s="73">
        <v>0</v>
      </c>
      <c r="I466" s="73">
        <v>0</v>
      </c>
    </row>
    <row r="467" spans="1:9" ht="25.5" x14ac:dyDescent="0.25">
      <c r="A467" s="64">
        <v>3227</v>
      </c>
      <c r="B467" s="65"/>
      <c r="C467" s="66"/>
      <c r="D467" s="67" t="s">
        <v>110</v>
      </c>
      <c r="E467" s="73">
        <v>0</v>
      </c>
      <c r="F467" s="73">
        <v>0</v>
      </c>
      <c r="G467" s="73">
        <v>0</v>
      </c>
      <c r="H467" s="73">
        <v>0</v>
      </c>
      <c r="I467" s="73">
        <v>0</v>
      </c>
    </row>
    <row r="468" spans="1:9" x14ac:dyDescent="0.25">
      <c r="A468" s="64">
        <v>323</v>
      </c>
      <c r="B468" s="65"/>
      <c r="C468" s="66"/>
      <c r="D468" s="67" t="s">
        <v>88</v>
      </c>
      <c r="E468" s="73">
        <v>0</v>
      </c>
      <c r="F468" s="73">
        <v>0</v>
      </c>
      <c r="G468" s="73">
        <v>5000</v>
      </c>
      <c r="H468" s="73">
        <v>0</v>
      </c>
      <c r="I468" s="73">
        <v>0</v>
      </c>
    </row>
    <row r="469" spans="1:9" x14ac:dyDescent="0.25">
      <c r="A469" s="64">
        <v>3231</v>
      </c>
      <c r="B469" s="65"/>
      <c r="C469" s="66"/>
      <c r="D469" s="67" t="s">
        <v>111</v>
      </c>
      <c r="E469" s="73">
        <v>0</v>
      </c>
      <c r="F469" s="73">
        <v>0</v>
      </c>
      <c r="G469" s="73">
        <v>0</v>
      </c>
      <c r="H469" s="73">
        <v>0</v>
      </c>
      <c r="I469" s="73">
        <v>0</v>
      </c>
    </row>
    <row r="470" spans="1:9" x14ac:dyDescent="0.25">
      <c r="A470" s="64">
        <v>3239</v>
      </c>
      <c r="B470" s="65"/>
      <c r="C470" s="66"/>
      <c r="D470" s="67" t="s">
        <v>113</v>
      </c>
      <c r="E470" s="73">
        <v>0</v>
      </c>
      <c r="F470" s="73">
        <v>0</v>
      </c>
      <c r="G470" s="73">
        <v>5000</v>
      </c>
      <c r="H470" s="73">
        <v>0</v>
      </c>
      <c r="I470" s="73">
        <v>0</v>
      </c>
    </row>
    <row r="471" spans="1:9" ht="25.5" x14ac:dyDescent="0.25">
      <c r="A471" s="64">
        <v>324</v>
      </c>
      <c r="B471" s="65"/>
      <c r="C471" s="66"/>
      <c r="D471" s="67" t="s">
        <v>89</v>
      </c>
      <c r="E471" s="73">
        <v>0</v>
      </c>
      <c r="F471" s="73">
        <v>0</v>
      </c>
      <c r="G471" s="73">
        <v>0</v>
      </c>
      <c r="H471" s="73">
        <v>0</v>
      </c>
      <c r="I471" s="73">
        <v>0</v>
      </c>
    </row>
    <row r="472" spans="1:9" ht="25.5" x14ac:dyDescent="0.25">
      <c r="A472" s="64">
        <v>329</v>
      </c>
      <c r="B472" s="65"/>
      <c r="C472" s="66"/>
      <c r="D472" s="67" t="s">
        <v>90</v>
      </c>
      <c r="E472" s="73">
        <v>0</v>
      </c>
      <c r="F472" s="73">
        <v>0</v>
      </c>
      <c r="G472" s="73">
        <v>2000</v>
      </c>
      <c r="H472" s="73">
        <v>0</v>
      </c>
      <c r="I472" s="73">
        <v>0</v>
      </c>
    </row>
    <row r="473" spans="1:9" x14ac:dyDescent="0.25">
      <c r="A473" s="175">
        <v>34</v>
      </c>
      <c r="B473" s="176"/>
      <c r="C473" s="177"/>
      <c r="D473" s="178" t="s">
        <v>91</v>
      </c>
      <c r="E473" s="72">
        <v>0</v>
      </c>
      <c r="F473" s="72"/>
      <c r="G473" s="72"/>
      <c r="H473" s="72"/>
      <c r="I473" s="72"/>
    </row>
    <row r="474" spans="1:9" x14ac:dyDescent="0.25">
      <c r="A474" s="64">
        <v>343</v>
      </c>
      <c r="B474" s="65"/>
      <c r="C474" s="66"/>
      <c r="D474" s="67" t="s">
        <v>92</v>
      </c>
      <c r="E474" s="72">
        <v>0</v>
      </c>
      <c r="F474" s="72">
        <v>0</v>
      </c>
      <c r="G474" s="72">
        <v>0</v>
      </c>
      <c r="H474" s="72">
        <v>0</v>
      </c>
      <c r="I474" s="72">
        <v>0</v>
      </c>
    </row>
    <row r="475" spans="1:9" ht="38.25" x14ac:dyDescent="0.25">
      <c r="A475" s="175">
        <v>37</v>
      </c>
      <c r="B475" s="176"/>
      <c r="C475" s="177"/>
      <c r="D475" s="178" t="s">
        <v>93</v>
      </c>
      <c r="E475" s="72">
        <v>0</v>
      </c>
      <c r="F475" s="72">
        <v>0</v>
      </c>
      <c r="G475" s="72">
        <v>0</v>
      </c>
      <c r="H475" s="72">
        <v>0</v>
      </c>
      <c r="I475" s="72">
        <v>0</v>
      </c>
    </row>
    <row r="476" spans="1:9" ht="25.5" x14ac:dyDescent="0.25">
      <c r="A476" s="64">
        <v>372</v>
      </c>
      <c r="B476" s="65"/>
      <c r="C476" s="66"/>
      <c r="D476" s="67" t="s">
        <v>94</v>
      </c>
      <c r="E476" s="72">
        <v>0</v>
      </c>
      <c r="F476" s="72">
        <v>0</v>
      </c>
      <c r="G476" s="72">
        <v>0</v>
      </c>
      <c r="H476" s="72">
        <v>0</v>
      </c>
      <c r="I476" s="72">
        <v>0</v>
      </c>
    </row>
    <row r="477" spans="1:9" ht="38.25" x14ac:dyDescent="0.25">
      <c r="A477" s="175">
        <v>4</v>
      </c>
      <c r="B477" s="176"/>
      <c r="C477" s="177"/>
      <c r="D477" s="178" t="s">
        <v>24</v>
      </c>
      <c r="E477" s="72">
        <v>0</v>
      </c>
      <c r="F477" s="72">
        <v>0</v>
      </c>
      <c r="G477" s="72">
        <v>0</v>
      </c>
      <c r="H477" s="72">
        <v>0</v>
      </c>
      <c r="I477" s="72">
        <v>0</v>
      </c>
    </row>
    <row r="478" spans="1:9" ht="38.25" x14ac:dyDescent="0.25">
      <c r="A478" s="175">
        <v>42</v>
      </c>
      <c r="B478" s="176"/>
      <c r="C478" s="177"/>
      <c r="D478" s="178" t="s">
        <v>24</v>
      </c>
      <c r="E478" s="72">
        <v>0</v>
      </c>
      <c r="F478" s="72">
        <v>0</v>
      </c>
      <c r="G478" s="72">
        <v>0</v>
      </c>
      <c r="H478" s="72">
        <v>0</v>
      </c>
      <c r="I478" s="72">
        <v>0</v>
      </c>
    </row>
    <row r="479" spans="1:9" x14ac:dyDescent="0.25">
      <c r="A479" s="64">
        <v>422</v>
      </c>
      <c r="B479" s="65"/>
      <c r="C479" s="66"/>
      <c r="D479" s="67" t="s">
        <v>95</v>
      </c>
      <c r="E479" s="73">
        <v>0</v>
      </c>
      <c r="F479" s="73">
        <v>0</v>
      </c>
      <c r="G479" s="73">
        <v>0</v>
      </c>
      <c r="H479" s="73">
        <v>0</v>
      </c>
      <c r="I479" s="73">
        <v>0</v>
      </c>
    </row>
    <row r="480" spans="1:9" ht="25.5" x14ac:dyDescent="0.25">
      <c r="A480" s="64">
        <v>424</v>
      </c>
      <c r="B480" s="65"/>
      <c r="C480" s="66"/>
      <c r="D480" s="67" t="s">
        <v>96</v>
      </c>
      <c r="E480" s="73">
        <v>0</v>
      </c>
      <c r="F480" s="73">
        <v>0</v>
      </c>
      <c r="G480" s="73">
        <v>0</v>
      </c>
      <c r="H480" s="73">
        <v>0</v>
      </c>
      <c r="I480" s="73">
        <v>0</v>
      </c>
    </row>
    <row r="481" spans="1:9" x14ac:dyDescent="0.25">
      <c r="A481" s="64">
        <v>4241</v>
      </c>
      <c r="B481" s="65"/>
      <c r="C481" s="66"/>
      <c r="D481" s="67" t="s">
        <v>125</v>
      </c>
      <c r="E481" s="73">
        <v>0</v>
      </c>
      <c r="F481" s="73">
        <v>0</v>
      </c>
      <c r="G481" s="73">
        <v>0</v>
      </c>
      <c r="H481" s="73">
        <v>0</v>
      </c>
      <c r="I481" s="73">
        <v>0</v>
      </c>
    </row>
    <row r="482" spans="1:9" x14ac:dyDescent="0.25">
      <c r="A482" s="64"/>
      <c r="B482" s="65"/>
      <c r="C482" s="66"/>
      <c r="D482" s="67"/>
      <c r="E482" s="73">
        <v>0</v>
      </c>
      <c r="F482" s="73">
        <v>0</v>
      </c>
      <c r="G482" s="73">
        <v>0</v>
      </c>
      <c r="H482" s="73">
        <v>0</v>
      </c>
      <c r="I482" s="73">
        <v>0</v>
      </c>
    </row>
    <row r="483" spans="1:9" x14ac:dyDescent="0.25">
      <c r="A483" s="64"/>
      <c r="B483" s="65"/>
      <c r="C483" s="66"/>
      <c r="D483" s="178" t="s">
        <v>79</v>
      </c>
      <c r="E483" s="72">
        <f>SUM(E448+E477)</f>
        <v>0</v>
      </c>
      <c r="F483" s="72">
        <v>0</v>
      </c>
      <c r="G483" s="72">
        <v>10000</v>
      </c>
      <c r="H483" s="73">
        <v>0</v>
      </c>
      <c r="I483" s="68">
        <v>0</v>
      </c>
    </row>
    <row r="484" spans="1:9" x14ac:dyDescent="0.25">
      <c r="A484" s="64"/>
      <c r="B484" s="65"/>
      <c r="C484" s="66"/>
      <c r="D484" s="67"/>
      <c r="E484" s="8"/>
      <c r="F484" s="8"/>
      <c r="G484" s="8"/>
      <c r="H484" s="8"/>
      <c r="I484" s="8"/>
    </row>
  </sheetData>
  <mergeCells count="88">
    <mergeCell ref="A406:C406"/>
    <mergeCell ref="A443:C443"/>
    <mergeCell ref="A445:C445"/>
    <mergeCell ref="A446:C446"/>
    <mergeCell ref="A1:J1"/>
    <mergeCell ref="A398:C398"/>
    <mergeCell ref="A400:C400"/>
    <mergeCell ref="A401:C401"/>
    <mergeCell ref="A402:C402"/>
    <mergeCell ref="A312:C312"/>
    <mergeCell ref="A305:C305"/>
    <mergeCell ref="A192:C192"/>
    <mergeCell ref="A271:C271"/>
    <mergeCell ref="A301:C301"/>
    <mergeCell ref="A304:B304"/>
    <mergeCell ref="A306:C306"/>
    <mergeCell ref="A203:C203"/>
    <mergeCell ref="A255:C255"/>
    <mergeCell ref="A259:C259"/>
    <mergeCell ref="A260:C260"/>
    <mergeCell ref="A403:C403"/>
    <mergeCell ref="A307:C307"/>
    <mergeCell ref="A261:C261"/>
    <mergeCell ref="A258:B258"/>
    <mergeCell ref="A404:C404"/>
    <mergeCell ref="A361:C361"/>
    <mergeCell ref="A364:C364"/>
    <mergeCell ref="A365:C365"/>
    <mergeCell ref="A366:C366"/>
    <mergeCell ref="A367:C367"/>
    <mergeCell ref="A377:C377"/>
    <mergeCell ref="A71:C71"/>
    <mergeCell ref="A72:C72"/>
    <mergeCell ref="A79:C79"/>
    <mergeCell ref="A87:C87"/>
    <mergeCell ref="A92:C92"/>
    <mergeCell ref="A82:C82"/>
    <mergeCell ref="A84:C84"/>
    <mergeCell ref="A85:C85"/>
    <mergeCell ref="A86:C86"/>
    <mergeCell ref="A193:C193"/>
    <mergeCell ref="A126:C126"/>
    <mergeCell ref="A127:C127"/>
    <mergeCell ref="A128:C128"/>
    <mergeCell ref="A129:C129"/>
    <mergeCell ref="A130:C130"/>
    <mergeCell ref="A141:C141"/>
    <mergeCell ref="A187:C187"/>
    <mergeCell ref="A189:C189"/>
    <mergeCell ref="A190:C190"/>
    <mergeCell ref="A191:C191"/>
    <mergeCell ref="A54:C54"/>
    <mergeCell ref="A124:C124"/>
    <mergeCell ref="A56:C56"/>
    <mergeCell ref="A57:C57"/>
    <mergeCell ref="A58:C58"/>
    <mergeCell ref="A105:C105"/>
    <mergeCell ref="A107:C107"/>
    <mergeCell ref="A108:C108"/>
    <mergeCell ref="A109:C109"/>
    <mergeCell ref="A110:C110"/>
    <mergeCell ref="A111:C111"/>
    <mergeCell ref="A116:C116"/>
    <mergeCell ref="A66:C66"/>
    <mergeCell ref="A68:C68"/>
    <mergeCell ref="A69:C69"/>
    <mergeCell ref="A70:C70"/>
    <mergeCell ref="A2:I2"/>
    <mergeCell ref="A4:C4"/>
    <mergeCell ref="A6:C6"/>
    <mergeCell ref="A7:C7"/>
    <mergeCell ref="A8:C8"/>
    <mergeCell ref="A447:C447"/>
    <mergeCell ref="A448:C448"/>
    <mergeCell ref="A449:C449"/>
    <mergeCell ref="A454:C454"/>
    <mergeCell ref="A9:C9"/>
    <mergeCell ref="A55:C55"/>
    <mergeCell ref="A10:C10"/>
    <mergeCell ref="A20:C20"/>
    <mergeCell ref="A28:C28"/>
    <mergeCell ref="A30:C30"/>
    <mergeCell ref="A31:C31"/>
    <mergeCell ref="A32:C32"/>
    <mergeCell ref="A33:C33"/>
    <mergeCell ref="A34:C34"/>
    <mergeCell ref="A44:C44"/>
    <mergeCell ref="A52:C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2025-01-30T13:01:29Z</cp:lastPrinted>
  <dcterms:created xsi:type="dcterms:W3CDTF">2022-08-12T12:51:27Z</dcterms:created>
  <dcterms:modified xsi:type="dcterms:W3CDTF">2025-01-30T13:01:33Z</dcterms:modified>
</cp:coreProperties>
</file>