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alentina\Documents\FINANCIJSKI IZVJEŠTAJI\FINANCIJSKI IZVJEŠTAJI 2024\IZVJEŠTAJ 30.06.2024\"/>
    </mc:Choice>
  </mc:AlternateContent>
  <xr:revisionPtr revIDLastSave="0" documentId="13_ncr:1_{F2B7C60B-DFE1-4394-B2D8-BF58A23B3533}" xr6:coauthVersionLast="47" xr6:coauthVersionMax="47" xr10:uidLastSave="{00000000-0000-0000-0000-000000000000}"/>
  <bookViews>
    <workbookView xWindow="-120" yWindow="-120" windowWidth="29040" windowHeight="15720" tabRatio="806" activeTab="6" xr2:uid="{00000000-000D-0000-FFFF-FFFF00000000}"/>
  </bookViews>
  <sheets>
    <sheet name="SAŽETAK" sheetId="10" r:id="rId1"/>
    <sheet name="Račun prihoda i rashoda" sheetId="11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 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0" l="1"/>
  <c r="J9" i="10"/>
  <c r="J12" i="10"/>
  <c r="J13" i="10"/>
  <c r="I13" i="10"/>
  <c r="I12" i="10"/>
  <c r="I9" i="10"/>
  <c r="F8" i="10"/>
  <c r="G8" i="10"/>
  <c r="H8" i="10"/>
  <c r="F24" i="8"/>
  <c r="F25" i="8"/>
  <c r="I422" i="2"/>
  <c r="I416" i="2"/>
  <c r="I410" i="2"/>
  <c r="I411" i="2"/>
  <c r="I405" i="2"/>
  <c r="I404" i="2"/>
  <c r="H390" i="2"/>
  <c r="H391" i="2"/>
  <c r="H398" i="2"/>
  <c r="I345" i="2"/>
  <c r="I339" i="2"/>
  <c r="I340" i="2"/>
  <c r="I341" i="2"/>
  <c r="I333" i="2"/>
  <c r="I334" i="2"/>
  <c r="I335" i="2"/>
  <c r="I344" i="2"/>
  <c r="I368" i="2"/>
  <c r="H293" i="2"/>
  <c r="I293" i="2"/>
  <c r="I294" i="2"/>
  <c r="H296" i="2"/>
  <c r="I296" i="2"/>
  <c r="H297" i="2"/>
  <c r="I297" i="2"/>
  <c r="H300" i="2"/>
  <c r="I300" i="2"/>
  <c r="H304" i="2"/>
  <c r="I304" i="2"/>
  <c r="H308" i="2"/>
  <c r="H309" i="2"/>
  <c r="I309" i="2"/>
  <c r="H264" i="2"/>
  <c r="H269" i="2"/>
  <c r="I269" i="2"/>
  <c r="H239" i="2"/>
  <c r="H252" i="2"/>
  <c r="I252" i="2"/>
  <c r="I201" i="2"/>
  <c r="I204" i="2"/>
  <c r="I208" i="2"/>
  <c r="I215" i="2"/>
  <c r="I216" i="2"/>
  <c r="I222" i="2"/>
  <c r="I223" i="2"/>
  <c r="H132" i="2"/>
  <c r="I132" i="2"/>
  <c r="H134" i="2"/>
  <c r="I134" i="2"/>
  <c r="H135" i="2"/>
  <c r="I135" i="2"/>
  <c r="H137" i="2"/>
  <c r="I137" i="2"/>
  <c r="H139" i="2"/>
  <c r="I139" i="2"/>
  <c r="H140" i="2"/>
  <c r="I140" i="2"/>
  <c r="H141" i="2"/>
  <c r="H143" i="2"/>
  <c r="H145" i="2"/>
  <c r="I145" i="2"/>
  <c r="H146" i="2"/>
  <c r="I146" i="2"/>
  <c r="H147" i="2"/>
  <c r="I147" i="2"/>
  <c r="H148" i="2"/>
  <c r="I148" i="2"/>
  <c r="H149" i="2"/>
  <c r="I149" i="2"/>
  <c r="H150" i="2"/>
  <c r="H152" i="2"/>
  <c r="I152" i="2"/>
  <c r="H153" i="2"/>
  <c r="I153" i="2"/>
  <c r="I156" i="2"/>
  <c r="H160" i="2"/>
  <c r="I160" i="2"/>
  <c r="H163" i="2"/>
  <c r="I163" i="2"/>
  <c r="I164" i="2"/>
  <c r="H166" i="2"/>
  <c r="I166" i="2"/>
  <c r="H67" i="2"/>
  <c r="H60" i="2"/>
  <c r="I60" i="2"/>
  <c r="H61" i="2"/>
  <c r="I61" i="2"/>
  <c r="H62" i="2"/>
  <c r="I62" i="2"/>
  <c r="H63" i="2"/>
  <c r="I63" i="2"/>
  <c r="H64" i="2"/>
  <c r="I64" i="2"/>
  <c r="H65" i="2"/>
  <c r="I65" i="2"/>
  <c r="I67" i="2"/>
  <c r="I70" i="2"/>
  <c r="I71" i="2"/>
  <c r="H72" i="2"/>
  <c r="I72" i="2"/>
  <c r="I73" i="2"/>
  <c r="H76" i="2"/>
  <c r="I76" i="2"/>
  <c r="H77" i="2"/>
  <c r="I77" i="2"/>
  <c r="H80" i="2"/>
  <c r="H84" i="2"/>
  <c r="I84" i="2"/>
  <c r="H90" i="2"/>
  <c r="I90" i="2"/>
  <c r="I92" i="2"/>
  <c r="I98" i="2"/>
  <c r="H99" i="2"/>
  <c r="I99" i="2"/>
  <c r="H100" i="2"/>
  <c r="H101" i="2"/>
  <c r="I101" i="2"/>
  <c r="H103" i="2"/>
  <c r="H104" i="2"/>
  <c r="H105" i="2"/>
  <c r="H110" i="2"/>
  <c r="I110" i="2"/>
  <c r="H111" i="2"/>
  <c r="I111" i="2"/>
  <c r="H34" i="2"/>
  <c r="I34" i="2"/>
  <c r="H35" i="2"/>
  <c r="I35" i="2"/>
  <c r="H38" i="2"/>
  <c r="I38" i="2"/>
  <c r="H39" i="2"/>
  <c r="I39" i="2"/>
  <c r="H40" i="2"/>
  <c r="I40" i="2"/>
  <c r="H42" i="2"/>
  <c r="I42" i="2"/>
  <c r="H43" i="2"/>
  <c r="I43" i="2"/>
  <c r="H44" i="2"/>
  <c r="I44" i="2"/>
  <c r="H46" i="2"/>
  <c r="I46" i="2"/>
  <c r="H49" i="2"/>
  <c r="I49" i="2"/>
  <c r="I23" i="2"/>
  <c r="H11" i="2"/>
  <c r="I11" i="2"/>
  <c r="H12" i="2"/>
  <c r="I12" i="2"/>
  <c r="H17" i="2"/>
  <c r="I17" i="2"/>
  <c r="H19" i="2"/>
  <c r="I19" i="2"/>
  <c r="H21" i="2"/>
  <c r="I21" i="2"/>
  <c r="H23" i="2"/>
  <c r="F12" i="5"/>
  <c r="F13" i="5"/>
  <c r="F14" i="5"/>
  <c r="F11" i="5"/>
  <c r="E12" i="5"/>
  <c r="E13" i="5"/>
  <c r="E14" i="5"/>
  <c r="E11" i="5"/>
  <c r="F31" i="8"/>
  <c r="F32" i="8"/>
  <c r="F35" i="8"/>
  <c r="F36" i="8"/>
  <c r="F37" i="8"/>
  <c r="F38" i="8"/>
  <c r="F39" i="8"/>
  <c r="F40" i="8"/>
  <c r="F41" i="8"/>
  <c r="F42" i="8"/>
  <c r="E31" i="8"/>
  <c r="E32" i="8"/>
  <c r="E35" i="8"/>
  <c r="E36" i="8"/>
  <c r="E37" i="8"/>
  <c r="E38" i="8"/>
  <c r="E39" i="8"/>
  <c r="E40" i="8"/>
  <c r="E41" i="8"/>
  <c r="E42" i="8"/>
  <c r="E30" i="8"/>
  <c r="F16" i="8"/>
  <c r="F12" i="8"/>
  <c r="F13" i="8"/>
  <c r="F17" i="8"/>
  <c r="F18" i="8"/>
  <c r="F19" i="8"/>
  <c r="F20" i="8"/>
  <c r="F21" i="8"/>
  <c r="F22" i="8"/>
  <c r="F23" i="8"/>
  <c r="E12" i="8"/>
  <c r="E13" i="8"/>
  <c r="E16" i="8"/>
  <c r="E17" i="8"/>
  <c r="E18" i="8"/>
  <c r="E19" i="8"/>
  <c r="E20" i="8"/>
  <c r="E21" i="8"/>
  <c r="E22" i="8"/>
  <c r="E23" i="8"/>
  <c r="E11" i="8"/>
  <c r="B30" i="8"/>
  <c r="F30" i="8" s="1"/>
  <c r="C30" i="8"/>
  <c r="D30" i="8"/>
  <c r="I10" i="11"/>
  <c r="I11" i="11"/>
  <c r="I13" i="11"/>
  <c r="I16" i="11"/>
  <c r="I18" i="11"/>
  <c r="I20" i="11"/>
  <c r="I21" i="11"/>
  <c r="I22" i="11"/>
  <c r="I23" i="11"/>
  <c r="I24" i="11"/>
  <c r="I27" i="11"/>
  <c r="I30" i="11"/>
  <c r="I38" i="11"/>
  <c r="I44" i="11"/>
  <c r="I49" i="11"/>
  <c r="I51" i="11"/>
  <c r="I54" i="11"/>
  <c r="I59" i="11"/>
  <c r="I60" i="11"/>
  <c r="I61" i="11"/>
  <c r="I63" i="11"/>
  <c r="I64" i="11"/>
  <c r="I65" i="11"/>
  <c r="I77" i="11"/>
  <c r="I78" i="11"/>
  <c r="I79" i="11"/>
  <c r="I80" i="11"/>
  <c r="I81" i="11"/>
  <c r="I84" i="11"/>
  <c r="I86" i="11"/>
  <c r="I87" i="11"/>
  <c r="I88" i="11"/>
  <c r="I89" i="11"/>
  <c r="I94" i="11"/>
  <c r="I95" i="11"/>
  <c r="I96" i="11"/>
  <c r="I97" i="11"/>
  <c r="I99" i="11"/>
  <c r="I100" i="11"/>
  <c r="I101" i="11"/>
  <c r="I102" i="11"/>
  <c r="I103" i="11"/>
  <c r="I107" i="11"/>
  <c r="I108" i="11"/>
  <c r="I109" i="11"/>
  <c r="I110" i="11"/>
  <c r="I111" i="11"/>
  <c r="I114" i="11"/>
  <c r="I115" i="11"/>
  <c r="I122" i="11"/>
  <c r="I123" i="11"/>
  <c r="I124" i="11"/>
  <c r="I125" i="11"/>
  <c r="I126" i="11"/>
  <c r="I127" i="11"/>
  <c r="I128" i="11"/>
  <c r="I129" i="11"/>
  <c r="I130" i="11"/>
  <c r="I131" i="11"/>
  <c r="I135" i="11"/>
  <c r="I139" i="11"/>
  <c r="I146" i="11"/>
  <c r="I151" i="11"/>
  <c r="I152" i="11"/>
  <c r="I156" i="11"/>
  <c r="I157" i="11"/>
  <c r="I164" i="11"/>
  <c r="I169" i="11"/>
  <c r="I170" i="11"/>
  <c r="H94" i="11"/>
  <c r="H95" i="11"/>
  <c r="H96" i="11"/>
  <c r="H97" i="11"/>
  <c r="H99" i="11"/>
  <c r="H100" i="11"/>
  <c r="H101" i="11"/>
  <c r="H102" i="11"/>
  <c r="H103" i="11"/>
  <c r="H105" i="11"/>
  <c r="H107" i="11"/>
  <c r="H108" i="11"/>
  <c r="H109" i="11"/>
  <c r="H110" i="11"/>
  <c r="H111" i="11"/>
  <c r="H112" i="11"/>
  <c r="H114" i="11"/>
  <c r="H115" i="11"/>
  <c r="H120" i="11"/>
  <c r="H122" i="11"/>
  <c r="H123" i="11"/>
  <c r="H125" i="11"/>
  <c r="H126" i="11"/>
  <c r="H127" i="11"/>
  <c r="H128" i="11"/>
  <c r="H129" i="11"/>
  <c r="H130" i="11"/>
  <c r="H135" i="11"/>
  <c r="H139" i="11"/>
  <c r="H142" i="11"/>
  <c r="H146" i="11"/>
  <c r="H147" i="11"/>
  <c r="H151" i="11"/>
  <c r="H152" i="11"/>
  <c r="H157" i="11"/>
  <c r="H158" i="11"/>
  <c r="H164" i="11"/>
  <c r="H169" i="11"/>
  <c r="H77" i="11"/>
  <c r="H78" i="11"/>
  <c r="H79" i="11"/>
  <c r="H80" i="11"/>
  <c r="H81" i="11"/>
  <c r="H84" i="11"/>
  <c r="H86" i="11"/>
  <c r="H87" i="11"/>
  <c r="H88" i="11"/>
  <c r="H89" i="11"/>
  <c r="H49" i="11"/>
  <c r="H51" i="11"/>
  <c r="H54" i="11"/>
  <c r="H27" i="11"/>
  <c r="H30" i="11"/>
  <c r="H10" i="11"/>
  <c r="H11" i="11"/>
  <c r="H13" i="11"/>
  <c r="H16" i="11"/>
  <c r="H18" i="11"/>
  <c r="G47" i="11"/>
  <c r="G46" i="11"/>
  <c r="G37" i="11"/>
  <c r="G26" i="11"/>
  <c r="G25" i="11" s="1"/>
  <c r="F26" i="11"/>
  <c r="G8" i="11"/>
  <c r="G118" i="11"/>
  <c r="G106" i="11"/>
  <c r="G98" i="11"/>
  <c r="H98" i="11" s="1"/>
  <c r="G93" i="11"/>
  <c r="G432" i="2"/>
  <c r="F432" i="2"/>
  <c r="E432" i="2"/>
  <c r="G207" i="2"/>
  <c r="I207" i="2" s="1"/>
  <c r="G200" i="2"/>
  <c r="I200" i="2" s="1"/>
  <c r="F200" i="2"/>
  <c r="F197" i="2" s="1"/>
  <c r="E343" i="2"/>
  <c r="I343" i="2" s="1"/>
  <c r="E333" i="2"/>
  <c r="E332" i="2" s="1"/>
  <c r="E214" i="2"/>
  <c r="E213" i="2" s="1"/>
  <c r="E225" i="2" s="1"/>
  <c r="E200" i="2"/>
  <c r="E197" i="2" s="1"/>
  <c r="E367" i="2"/>
  <c r="E366" i="2" s="1"/>
  <c r="E365" i="2" s="1"/>
  <c r="I365" i="2" s="1"/>
  <c r="E356" i="2"/>
  <c r="E348" i="2"/>
  <c r="E307" i="2"/>
  <c r="E302" i="2"/>
  <c r="I302" i="2" s="1"/>
  <c r="E298" i="2"/>
  <c r="E292" i="2"/>
  <c r="I292" i="2" s="1"/>
  <c r="E262" i="2"/>
  <c r="E251" i="2"/>
  <c r="E238" i="2"/>
  <c r="E165" i="2"/>
  <c r="E164" i="2" s="1"/>
  <c r="E156" i="2"/>
  <c r="E154" i="2"/>
  <c r="E144" i="2"/>
  <c r="E136" i="2"/>
  <c r="E131" i="2"/>
  <c r="E102" i="2"/>
  <c r="E98" i="2"/>
  <c r="E97" i="2" s="1"/>
  <c r="I97" i="2" s="1"/>
  <c r="E89" i="2"/>
  <c r="E83" i="2"/>
  <c r="E75" i="2"/>
  <c r="E70" i="2"/>
  <c r="E59" i="2"/>
  <c r="E58" i="2" s="1"/>
  <c r="E33" i="2"/>
  <c r="E32" i="2" s="1"/>
  <c r="I32" i="2" s="1"/>
  <c r="E20" i="2"/>
  <c r="E10" i="2"/>
  <c r="G385" i="2"/>
  <c r="G367" i="2"/>
  <c r="G366" i="2" s="1"/>
  <c r="G365" i="2" s="1"/>
  <c r="G356" i="2"/>
  <c r="G348" i="2"/>
  <c r="G332" i="2"/>
  <c r="I332" i="2" s="1"/>
  <c r="G307" i="2"/>
  <c r="I307" i="2" s="1"/>
  <c r="G298" i="2"/>
  <c r="I298" i="2" s="1"/>
  <c r="G292" i="2"/>
  <c r="G262" i="2"/>
  <c r="I262" i="2" s="1"/>
  <c r="G251" i="2"/>
  <c r="I251" i="2" s="1"/>
  <c r="G243" i="2"/>
  <c r="G238" i="2"/>
  <c r="G165" i="2"/>
  <c r="G164" i="2" s="1"/>
  <c r="G156" i="2"/>
  <c r="G154" i="2"/>
  <c r="G144" i="2"/>
  <c r="I144" i="2" s="1"/>
  <c r="G136" i="2"/>
  <c r="G131" i="2"/>
  <c r="I131" i="2" s="1"/>
  <c r="G102" i="2"/>
  <c r="I102" i="2" s="1"/>
  <c r="G98" i="2"/>
  <c r="G97" i="2" s="1"/>
  <c r="G89" i="2"/>
  <c r="I89" i="2" s="1"/>
  <c r="G83" i="2"/>
  <c r="I83" i="2" s="1"/>
  <c r="G75" i="2"/>
  <c r="G70" i="2"/>
  <c r="G59" i="2"/>
  <c r="G58" i="2" s="1"/>
  <c r="I58" i="2" s="1"/>
  <c r="G33" i="2"/>
  <c r="G32" i="2" s="1"/>
  <c r="G20" i="2"/>
  <c r="I20" i="2" s="1"/>
  <c r="G10" i="2"/>
  <c r="D12" i="5"/>
  <c r="C13" i="5"/>
  <c r="C12" i="5" s="1"/>
  <c r="B12" i="5"/>
  <c r="D11" i="8"/>
  <c r="C11" i="8"/>
  <c r="B11" i="8"/>
  <c r="F11" i="8" s="1"/>
  <c r="G163" i="11"/>
  <c r="G156" i="11"/>
  <c r="G154" i="11" s="1"/>
  <c r="G145" i="11"/>
  <c r="G144" i="11" s="1"/>
  <c r="G134" i="11"/>
  <c r="G133" i="11" s="1"/>
  <c r="G132" i="11"/>
  <c r="G116" i="11"/>
  <c r="G90" i="11"/>
  <c r="G82" i="11"/>
  <c r="G76" i="11"/>
  <c r="G57" i="11"/>
  <c r="G34" i="11"/>
  <c r="G32" i="11"/>
  <c r="G19" i="11"/>
  <c r="H26" i="11" l="1"/>
  <c r="I75" i="2"/>
  <c r="I10" i="2"/>
  <c r="I136" i="2"/>
  <c r="I33" i="2"/>
  <c r="I165" i="2"/>
  <c r="I367" i="2"/>
  <c r="I59" i="2"/>
  <c r="I214" i="2"/>
  <c r="I366" i="2"/>
  <c r="I213" i="2"/>
  <c r="I8" i="10"/>
  <c r="J8" i="10"/>
  <c r="G75" i="11"/>
  <c r="G92" i="11"/>
  <c r="G33" i="11"/>
  <c r="G9" i="2"/>
  <c r="G197" i="2"/>
  <c r="E9" i="2"/>
  <c r="E26" i="2" s="1"/>
  <c r="G130" i="2"/>
  <c r="E291" i="2"/>
  <c r="G237" i="2"/>
  <c r="G301" i="2"/>
  <c r="G384" i="2"/>
  <c r="G342" i="2"/>
  <c r="E342" i="2"/>
  <c r="E331" i="2" s="1"/>
  <c r="E377" i="2" s="1"/>
  <c r="E130" i="2"/>
  <c r="E119" i="2" s="1"/>
  <c r="E180" i="2" s="1"/>
  <c r="E384" i="2"/>
  <c r="E301" i="2"/>
  <c r="E69" i="2"/>
  <c r="E57" i="2" s="1"/>
  <c r="E113" i="2" s="1"/>
  <c r="E237" i="2"/>
  <c r="E231" i="2" s="1"/>
  <c r="E284" i="2" s="1"/>
  <c r="G291" i="2"/>
  <c r="G69" i="2"/>
  <c r="G173" i="11"/>
  <c r="G69" i="11"/>
  <c r="F385" i="2"/>
  <c r="H385" i="2" s="1"/>
  <c r="G7" i="11" l="1"/>
  <c r="I301" i="2"/>
  <c r="G57" i="2"/>
  <c r="I69" i="2"/>
  <c r="G186" i="2"/>
  <c r="I197" i="2"/>
  <c r="G26" i="2"/>
  <c r="I9" i="2"/>
  <c r="G231" i="2"/>
  <c r="I237" i="2"/>
  <c r="I291" i="2"/>
  <c r="G119" i="2"/>
  <c r="I130" i="2"/>
  <c r="G331" i="2"/>
  <c r="I342" i="2"/>
  <c r="G74" i="11"/>
  <c r="G68" i="11"/>
  <c r="G290" i="2"/>
  <c r="E290" i="2"/>
  <c r="E325" i="2" s="1"/>
  <c r="F384" i="2"/>
  <c r="H384" i="2" s="1"/>
  <c r="F102" i="2"/>
  <c r="H102" i="2" s="1"/>
  <c r="G172" i="11" l="1"/>
  <c r="G325" i="2"/>
  <c r="I290" i="2"/>
  <c r="G113" i="2"/>
  <c r="I57" i="2"/>
  <c r="G284" i="2"/>
  <c r="I231" i="2"/>
  <c r="I26" i="2"/>
  <c r="G180" i="2"/>
  <c r="I119" i="2"/>
  <c r="G377" i="2"/>
  <c r="I377" i="2" s="1"/>
  <c r="I331" i="2"/>
  <c r="G225" i="2"/>
  <c r="I225" i="2" s="1"/>
  <c r="I186" i="2"/>
  <c r="E46" i="11"/>
  <c r="I46" i="11" s="1"/>
  <c r="E19" i="11"/>
  <c r="I19" i="11" s="1"/>
  <c r="E171" i="11"/>
  <c r="I171" i="11" s="1"/>
  <c r="E142" i="11"/>
  <c r="I142" i="11" s="1"/>
  <c r="E132" i="11"/>
  <c r="I132" i="11" s="1"/>
  <c r="E90" i="11"/>
  <c r="I90" i="11" s="1"/>
  <c r="E82" i="11"/>
  <c r="I82" i="11" s="1"/>
  <c r="I284" i="2" l="1"/>
  <c r="I325" i="2"/>
  <c r="I180" i="2"/>
  <c r="I113" i="2"/>
  <c r="E173" i="11"/>
  <c r="I173" i="11" s="1"/>
  <c r="E163" i="11"/>
  <c r="I163" i="11" s="1"/>
  <c r="E145" i="11"/>
  <c r="E134" i="11"/>
  <c r="E118" i="11"/>
  <c r="I118" i="11" s="1"/>
  <c r="E116" i="11"/>
  <c r="E106" i="11"/>
  <c r="I106" i="11" s="1"/>
  <c r="E98" i="11"/>
  <c r="I98" i="11" s="1"/>
  <c r="E93" i="11"/>
  <c r="I93" i="11" s="1"/>
  <c r="E76" i="11"/>
  <c r="I76" i="11" s="1"/>
  <c r="E57" i="11"/>
  <c r="I57" i="11" s="1"/>
  <c r="E48" i="11"/>
  <c r="E37" i="11"/>
  <c r="I37" i="11" s="1"/>
  <c r="E34" i="11"/>
  <c r="E32" i="11"/>
  <c r="I32" i="11" s="1"/>
  <c r="E26" i="11"/>
  <c r="E12" i="11"/>
  <c r="I12" i="11" s="1"/>
  <c r="E9" i="11"/>
  <c r="I9" i="11" s="1"/>
  <c r="F171" i="11"/>
  <c r="H171" i="11" s="1"/>
  <c r="F163" i="11"/>
  <c r="H163" i="11" s="1"/>
  <c r="F156" i="11"/>
  <c r="H156" i="11" s="1"/>
  <c r="F145" i="11"/>
  <c r="F134" i="11"/>
  <c r="H134" i="11" s="1"/>
  <c r="F132" i="11"/>
  <c r="H132" i="11" s="1"/>
  <c r="F118" i="11"/>
  <c r="H118" i="11" s="1"/>
  <c r="F116" i="11"/>
  <c r="F106" i="11"/>
  <c r="H106" i="11" s="1"/>
  <c r="F93" i="11"/>
  <c r="H93" i="11" s="1"/>
  <c r="F90" i="11"/>
  <c r="H90" i="11" s="1"/>
  <c r="F82" i="11"/>
  <c r="H82" i="11" s="1"/>
  <c r="F76" i="11"/>
  <c r="H76" i="11" s="1"/>
  <c r="F57" i="11"/>
  <c r="H57" i="11" s="1"/>
  <c r="F48" i="11"/>
  <c r="H48" i="11" s="1"/>
  <c r="F34" i="11"/>
  <c r="F32" i="11"/>
  <c r="H32" i="11" s="1"/>
  <c r="F25" i="11"/>
  <c r="H25" i="11" s="1"/>
  <c r="F19" i="11"/>
  <c r="H19" i="11" s="1"/>
  <c r="F12" i="11"/>
  <c r="H12" i="11" s="1"/>
  <c r="F9" i="11"/>
  <c r="H9" i="11" s="1"/>
  <c r="E47" i="11" l="1"/>
  <c r="I47" i="11" s="1"/>
  <c r="I48" i="11"/>
  <c r="F144" i="11"/>
  <c r="H144" i="11" s="1"/>
  <c r="H145" i="11"/>
  <c r="E25" i="11"/>
  <c r="I25" i="11" s="1"/>
  <c r="I26" i="11"/>
  <c r="E133" i="11"/>
  <c r="I133" i="11" s="1"/>
  <c r="I134" i="11"/>
  <c r="E144" i="11"/>
  <c r="I145" i="11"/>
  <c r="F69" i="11"/>
  <c r="H69" i="11" s="1"/>
  <c r="E155" i="11"/>
  <c r="E69" i="11"/>
  <c r="I69" i="11" s="1"/>
  <c r="E92" i="11"/>
  <c r="I92" i="11" s="1"/>
  <c r="E33" i="11"/>
  <c r="I33" i="11" s="1"/>
  <c r="E8" i="11"/>
  <c r="I8" i="11" s="1"/>
  <c r="E75" i="11"/>
  <c r="I75" i="11" s="1"/>
  <c r="F75" i="11"/>
  <c r="H75" i="11" s="1"/>
  <c r="F33" i="11"/>
  <c r="F155" i="11"/>
  <c r="H155" i="11" s="1"/>
  <c r="F8" i="11"/>
  <c r="H8" i="11" s="1"/>
  <c r="F47" i="11"/>
  <c r="H47" i="11" s="1"/>
  <c r="F133" i="11"/>
  <c r="H133" i="11" s="1"/>
  <c r="F173" i="11"/>
  <c r="H173" i="11" s="1"/>
  <c r="F92" i="11"/>
  <c r="H92" i="11" s="1"/>
  <c r="E154" i="11" l="1"/>
  <c r="I154" i="11" s="1"/>
  <c r="I155" i="11"/>
  <c r="E68" i="11"/>
  <c r="I68" i="11" s="1"/>
  <c r="F68" i="11"/>
  <c r="H68" i="11" s="1"/>
  <c r="E74" i="11"/>
  <c r="E7" i="11"/>
  <c r="I7" i="11" s="1"/>
  <c r="F154" i="11"/>
  <c r="H154" i="11" s="1"/>
  <c r="F7" i="11"/>
  <c r="H7" i="11" s="1"/>
  <c r="F74" i="11"/>
  <c r="H74" i="11" s="1"/>
  <c r="E172" i="11" l="1"/>
  <c r="I172" i="11" s="1"/>
  <c r="I74" i="11"/>
  <c r="F172" i="11"/>
  <c r="H172" i="11" s="1"/>
  <c r="F367" i="2" l="1"/>
  <c r="F366" i="2" s="1"/>
  <c r="F365" i="2" s="1"/>
  <c r="F356" i="2"/>
  <c r="F348" i="2"/>
  <c r="F332" i="2"/>
  <c r="F307" i="2"/>
  <c r="H307" i="2" s="1"/>
  <c r="F302" i="2"/>
  <c r="H302" i="2" s="1"/>
  <c r="F298" i="2"/>
  <c r="H298" i="2" s="1"/>
  <c r="F292" i="2"/>
  <c r="H292" i="2" s="1"/>
  <c r="F262" i="2"/>
  <c r="H262" i="2" s="1"/>
  <c r="F251" i="2"/>
  <c r="H251" i="2" s="1"/>
  <c r="F243" i="2"/>
  <c r="F238" i="2"/>
  <c r="H238" i="2" s="1"/>
  <c r="F225" i="2"/>
  <c r="F165" i="2"/>
  <c r="F156" i="2"/>
  <c r="H156" i="2" s="1"/>
  <c r="F154" i="2"/>
  <c r="F144" i="2"/>
  <c r="H144" i="2" s="1"/>
  <c r="F136" i="2"/>
  <c r="H136" i="2" s="1"/>
  <c r="F131" i="2"/>
  <c r="H131" i="2" s="1"/>
  <c r="F98" i="2"/>
  <c r="F89" i="2"/>
  <c r="H89" i="2" s="1"/>
  <c r="F83" i="2"/>
  <c r="H83" i="2" s="1"/>
  <c r="F75" i="2"/>
  <c r="H75" i="2" s="1"/>
  <c r="F70" i="2"/>
  <c r="H70" i="2" s="1"/>
  <c r="F59" i="2"/>
  <c r="F33" i="2"/>
  <c r="F20" i="2"/>
  <c r="H20" i="2" s="1"/>
  <c r="F10" i="2"/>
  <c r="H10" i="2" s="1"/>
  <c r="F32" i="2" l="1"/>
  <c r="H32" i="2" s="1"/>
  <c r="H33" i="2"/>
  <c r="F97" i="2"/>
  <c r="H97" i="2" s="1"/>
  <c r="H98" i="2"/>
  <c r="F164" i="2"/>
  <c r="H164" i="2" s="1"/>
  <c r="H165" i="2"/>
  <c r="F58" i="2"/>
  <c r="H58" i="2" s="1"/>
  <c r="H59" i="2"/>
  <c r="F301" i="2"/>
  <c r="H301" i="2" s="1"/>
  <c r="F342" i="2"/>
  <c r="F331" i="2" s="1"/>
  <c r="F377" i="2" s="1"/>
  <c r="F9" i="2"/>
  <c r="F130" i="2"/>
  <c r="F237" i="2"/>
  <c r="F291" i="2"/>
  <c r="H291" i="2" s="1"/>
  <c r="F69" i="2"/>
  <c r="F57" i="2" l="1"/>
  <c r="H69" i="2"/>
  <c r="F231" i="2"/>
  <c r="H237" i="2"/>
  <c r="F119" i="2"/>
  <c r="H130" i="2"/>
  <c r="F26" i="2"/>
  <c r="H26" i="2" s="1"/>
  <c r="H9" i="2"/>
  <c r="F290" i="2"/>
  <c r="F39" i="10"/>
  <c r="G39" i="10" s="1"/>
  <c r="H36" i="10" s="1"/>
  <c r="H39" i="10" s="1"/>
  <c r="I36" i="10" s="1"/>
  <c r="I39" i="10" s="1"/>
  <c r="H22" i="10"/>
  <c r="G22" i="10"/>
  <c r="F22" i="10"/>
  <c r="H11" i="10"/>
  <c r="G11" i="10"/>
  <c r="F11" i="10"/>
  <c r="F14" i="10" s="1"/>
  <c r="F284" i="2" l="1"/>
  <c r="H284" i="2" s="1"/>
  <c r="H231" i="2"/>
  <c r="F180" i="2"/>
  <c r="H180" i="2" s="1"/>
  <c r="H119" i="2"/>
  <c r="F325" i="2"/>
  <c r="H325" i="2" s="1"/>
  <c r="H290" i="2"/>
  <c r="F113" i="2"/>
  <c r="H113" i="2" s="1"/>
  <c r="H57" i="2"/>
  <c r="J11" i="10"/>
  <c r="I11" i="10"/>
  <c r="H14" i="10"/>
  <c r="I23" i="10"/>
  <c r="I31" i="10" s="1"/>
  <c r="G14" i="10"/>
  <c r="G23" i="10" s="1"/>
  <c r="G30" i="10" s="1"/>
  <c r="G31" i="10" s="1"/>
  <c r="F23" i="10"/>
  <c r="F30" i="10" s="1"/>
  <c r="F31" i="10" s="1"/>
  <c r="H23" i="10" l="1"/>
  <c r="H30" i="10" s="1"/>
  <c r="J14" i="10"/>
  <c r="H31" i="10" l="1"/>
  <c r="J30" i="10"/>
</calcChain>
</file>

<file path=xl/sharedStrings.xml><?xml version="1.0" encoding="utf-8"?>
<sst xmlns="http://schemas.openxmlformats.org/spreadsheetml/2006/main" count="832" uniqueCount="231">
  <si>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</si>
  <si>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</si>
  <si>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</si>
  <si>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</si>
  <si>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</si>
  <si>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</si>
  <si>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</si>
  <si>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</si>
  <si>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Rashodi poslovanja</t>
  </si>
  <si>
    <t>Rashodi za zaposlene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</si>
  <si>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</si>
  <si>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</si>
  <si>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</si>
  <si>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</si>
  <si>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</si>
  <si>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</si>
  <si>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</si>
  <si>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</si>
  <si>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</si>
  <si>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</si>
  <si>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</si>
  <si>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</si>
  <si>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</si>
  <si>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</si>
  <si>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Rashodi za nabavu proizvedene dugotrajne imovine</t>
  </si>
  <si>
    <t>Naziv</t>
  </si>
  <si>
    <t>Plan za 2024.</t>
  </si>
  <si>
    <t>EUR</t>
  </si>
  <si>
    <t>Izvršenje 2022.*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</si>
  <si>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</si>
  <si>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</si>
  <si>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</si>
  <si>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</si>
  <si>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</si>
  <si>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</si>
  <si>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</si>
  <si>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</si>
  <si>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</si>
  <si>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</si>
  <si>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</si>
  <si>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</si>
  <si>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</si>
  <si>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 xml:space="preserve">  52 Ostale pomoći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</si>
  <si>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</si>
  <si>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</si>
  <si>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</si>
  <si>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</si>
  <si>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</si>
  <si>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</si>
  <si>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</si>
  <si>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</si>
  <si>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</si>
  <si>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</si>
  <si>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</si>
  <si>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</si>
  <si>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</si>
  <si>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</si>
  <si>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</si>
  <si>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</si>
  <si>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</si>
  <si>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</si>
  <si>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</si>
  <si>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</si>
  <si>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PROGRAM 1013</t>
  </si>
  <si>
    <t>NAZIV PROGRAMA: ŠKOLSTVO</t>
  </si>
  <si>
    <t>Aktivnost 1001T100117</t>
  </si>
  <si>
    <t>Škole jednakih mogućnosti</t>
  </si>
  <si>
    <t>Izvor finanaciranja 51</t>
  </si>
  <si>
    <t>Pomoći EU</t>
  </si>
  <si>
    <t>Plaće (bruto)</t>
  </si>
  <si>
    <t>Plaće za redovan rad</t>
  </si>
  <si>
    <t>Plaće za prekovremeni rad</t>
  </si>
  <si>
    <t>Plaće za posebne uvjete rada</t>
  </si>
  <si>
    <t>Ostali rashodi za zapslene</t>
  </si>
  <si>
    <t>Ostali rashodi za zaposlene</t>
  </si>
  <si>
    <t>Doprinosi na plaće</t>
  </si>
  <si>
    <t>Doprinos za mirovinsko osiguranje</t>
  </si>
  <si>
    <t>Dobrinos za obvezno zdravstveno osiguranje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</si>
  <si>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</si>
  <si>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</si>
  <si>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</si>
  <si>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</si>
  <si>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zaposlenika</t>
  </si>
  <si>
    <t>UKUPNO:</t>
  </si>
  <si>
    <t>Aktivnost T100117</t>
  </si>
  <si>
    <t>Izvor financiranja 11</t>
  </si>
  <si>
    <t>OPĆI PRIHODI I PRIMICI</t>
  </si>
  <si>
    <t>Izvor finanaciranja 11</t>
  </si>
  <si>
    <t>Opći prihodi i primici</t>
  </si>
  <si>
    <t>Rashodi za materijal i energiju</t>
  </si>
  <si>
    <t>Rashodi za usluge</t>
  </si>
  <si>
    <t>Naknada troškova osobama izvan radnog odnosa</t>
  </si>
  <si>
    <t>Ostali nespomenuti rashodi psolovanja</t>
  </si>
  <si>
    <t>Financijski rashodi</t>
  </si>
  <si>
    <t>Ostali financijski rashodi</t>
  </si>
  <si>
    <t>Naknade građanima i kućanstvima na temelju osiguranja i druge naknade</t>
  </si>
  <si>
    <t>Ostale naknade građanima i kućanstvima iz proračuna</t>
  </si>
  <si>
    <t>Postrojenja i oprema</t>
  </si>
  <si>
    <t>Knjige, umjetnička djela i ostale izložbene vrijednosti</t>
  </si>
  <si>
    <t>Uredski materijal i ostali materijalni rashodi</t>
  </si>
  <si>
    <t>Materijal i sirovine</t>
  </si>
  <si>
    <t>Energija</t>
  </si>
  <si>
    <t>1013A101314</t>
  </si>
  <si>
    <t>OSNOVNO ŠKOLSTVO</t>
  </si>
  <si>
    <t>Izvor financiranja 52</t>
  </si>
  <si>
    <t>Materijal i dijelovi za tekuće i investicijsko održavanje</t>
  </si>
  <si>
    <t>Sitni inventar i auto gume</t>
  </si>
  <si>
    <t>Vojna sredstva za jednokratnu  upotrebu</t>
  </si>
  <si>
    <t>Službena , radna i zaštitna odjeća i obuća</t>
  </si>
  <si>
    <t>Usluge telofona, pošte i prijevoza</t>
  </si>
  <si>
    <t>Usluge tekućeg i investicijskog održavanja</t>
  </si>
  <si>
    <t>Ostale usluge</t>
  </si>
  <si>
    <t>Pristojbe i naknade</t>
  </si>
  <si>
    <t>Bankarske usluge i usluge platnog prometa</t>
  </si>
  <si>
    <t>Zatezne kamate</t>
  </si>
  <si>
    <t>Naknade građanima i kućanstvima u novcu</t>
  </si>
  <si>
    <t>Naknade građanima i kućanstvima u naravi</t>
  </si>
  <si>
    <t>Uredska oprema i namještaj</t>
  </si>
  <si>
    <t>Komunikacijska oprema</t>
  </si>
  <si>
    <t>Oprema za održavanje i zaštitu</t>
  </si>
  <si>
    <t>Instrumenti uređaji i strojevi</t>
  </si>
  <si>
    <t>Sportska i glazbena oprema</t>
  </si>
  <si>
    <t>Uređaji, strojevi i oprema za ostale namjene</t>
  </si>
  <si>
    <t>Knjige</t>
  </si>
  <si>
    <t>1013A1001301</t>
  </si>
  <si>
    <t>Izvor financiranja 44</t>
  </si>
  <si>
    <t>Decentralizirana sredstva</t>
  </si>
  <si>
    <t>Naknade za prijevoz, ra rad na terenu i odvojeni život</t>
  </si>
  <si>
    <t>Usluge promidžbe i informiranja</t>
  </si>
  <si>
    <t>Komunalne usluge</t>
  </si>
  <si>
    <t>Zakupnine i najamnine</t>
  </si>
  <si>
    <t>Zadravstvene i veterinarske usluge</t>
  </si>
  <si>
    <t>Intelektualne i osobne usluge</t>
  </si>
  <si>
    <t>Računalne usluge</t>
  </si>
  <si>
    <t>Nakn.trošk.osobama izvan rad.odn.</t>
  </si>
  <si>
    <t>Naknade za rad predstavničkih i izvršnih tijela, povjerenstava i slično</t>
  </si>
  <si>
    <t>Premije osiguranja</t>
  </si>
  <si>
    <t>Reprezenatacije</t>
  </si>
  <si>
    <t>Članarine i norme</t>
  </si>
  <si>
    <t>Troškovi sudskih postupaka</t>
  </si>
  <si>
    <t>Ostali nespomenuti rashodi poslovanja</t>
  </si>
  <si>
    <t>Izvor financiranja 61</t>
  </si>
  <si>
    <t>DONACIJE</t>
  </si>
  <si>
    <t>Izvor financiranja 43</t>
  </si>
  <si>
    <t>Ostali prihodi za posebne namjene(roditelji, djelatnici,dnevnice za izlete)</t>
  </si>
  <si>
    <t>Izor financiranja 43</t>
  </si>
  <si>
    <t>OSTALI PRIHODI ZA POSEBNE NAMJENE(produženi)</t>
  </si>
  <si>
    <t>OPĆINA</t>
  </si>
  <si>
    <t>Zdravstvene i veterinarske usluge</t>
  </si>
  <si>
    <t>Dopirnos za zdravstveno osigurnaje u slučaju nezaposlenosti</t>
  </si>
  <si>
    <t>Izvor</t>
  </si>
  <si>
    <t>Pomoći proračnskim korisnicma iz proračuna koji im nije nadležan</t>
  </si>
  <si>
    <t>Tekuće pomoći proraračnskim korisnicima iz proraučuna koji im nije nadležan</t>
  </si>
  <si>
    <t>Kapitalne pomoći proračunskim korisnicma iz proračuna koji im nije nadležan</t>
  </si>
  <si>
    <t>Pomoći temeljem prijenosa EU sredstava</t>
  </si>
  <si>
    <t>Tekuće pomoći temeljem prijenosa EU sredstava</t>
  </si>
  <si>
    <t>Kapitalne pomoći temeljem prijenosa EU sredstava</t>
  </si>
  <si>
    <t>Ostali prihodi za posebne namjene</t>
  </si>
  <si>
    <t>Ostale pomoći</t>
  </si>
  <si>
    <t>Ukupno izvori</t>
  </si>
  <si>
    <t>Prihodi od  imovine</t>
  </si>
  <si>
    <t>Prihodi od financijske imovine</t>
  </si>
  <si>
    <t>Kamate na oročena sredstva i depozite po 
viđenjeu</t>
  </si>
  <si>
    <t>Prihodi od upravnih i administrativnih 
pristojbi, pristojbi po posebnim propisima i naknada</t>
  </si>
  <si>
    <t>Prihodi po posebnim propisima</t>
  </si>
  <si>
    <t>Ostali nespomenuti prihodi</t>
  </si>
  <si>
    <t>Prihodi od prodaje proizvoda i robe te pruženih usluga i prihoda od donacija</t>
  </si>
  <si>
    <t>Prihodi odr prodaje proizvoda i roba te pruženh usluga</t>
  </si>
  <si>
    <t>Prihodi od prodaje proizvoda i robe</t>
  </si>
  <si>
    <t>Prihodi od pruženih usluga</t>
  </si>
  <si>
    <t>Donacije od pravnih i fizičkih osoba izvan općeg proračuna</t>
  </si>
  <si>
    <t>Tekuće donacije</t>
  </si>
  <si>
    <t>Kapitalne donacije</t>
  </si>
  <si>
    <t xml:space="preserve">Donacije </t>
  </si>
  <si>
    <t>Vlastiti i ostali prihodi</t>
  </si>
  <si>
    <t>Prihodi iz nadležnog proračuna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</si>
  <si>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</si>
  <si>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</si>
  <si>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neifnancijske imovine</t>
  </si>
  <si>
    <t>Rezultat poslovanja</t>
  </si>
  <si>
    <t>RAZLIKA VIŠAK / MANJAK</t>
  </si>
  <si>
    <t>UKUPNO PRIHODI</t>
  </si>
  <si>
    <t>Ukupno izvor</t>
  </si>
  <si>
    <t>Nakn.trošk.osobama izvan radnog odnosa</t>
  </si>
  <si>
    <t>Donacije</t>
  </si>
  <si>
    <t>UKUPNO RASHODI</t>
  </si>
  <si>
    <t>UKUPNO PO IZVORU</t>
  </si>
  <si>
    <t>Doprinos za obvezno zdravstveno osiguranje u slučaju nezaposlenosti</t>
  </si>
  <si>
    <t>Reprezentacije</t>
  </si>
  <si>
    <t>Ostale pomoći (MZO,OPĆINA)</t>
  </si>
  <si>
    <t xml:space="preserve">Škole jednakih mogućnosti
</t>
  </si>
  <si>
    <t>GRAĐANSKI ODGOJ</t>
  </si>
  <si>
    <t>1013A101343</t>
  </si>
  <si>
    <t>1. Opći prihodi i primici</t>
  </si>
  <si>
    <t>2.Vlastiti i ostali prihodi</t>
  </si>
  <si>
    <t>3. Prihodi za posebne namjene</t>
  </si>
  <si>
    <t>4.Decentralizirana sredstva</t>
  </si>
  <si>
    <t>44 Decentralizirana sredstva</t>
  </si>
  <si>
    <t>5. Pomoći EU</t>
  </si>
  <si>
    <t>51 Pomoći EU</t>
  </si>
  <si>
    <t>6. Pomoći</t>
  </si>
  <si>
    <t>7.Donacije</t>
  </si>
  <si>
    <t>61 Donacije</t>
  </si>
  <si>
    <t>31 Vlastiti prihodi</t>
  </si>
  <si>
    <t>09 OBRAZOVANJE</t>
  </si>
  <si>
    <t>0912 Osnovno obrazovanje</t>
  </si>
  <si>
    <t>0960 Projekt "Škole jednakih mogućnosti"</t>
  </si>
  <si>
    <t>Izvršenje 30.06.20203.</t>
  </si>
  <si>
    <t>IZVRŠENJE FINANCIJSKOG PLANA
 OŠ VLADIMIRA NAZORA PRIBISLAVEC  30.06.2024.</t>
  </si>
  <si>
    <t>IZVRŠENJE FINANCIJSKOG PLANA OŠ VLADIMIRA NAZORA PRIBISLAVEC
30.06.2024.</t>
  </si>
  <si>
    <t>Izvršenje 30.06.2023.</t>
  </si>
  <si>
    <t>Ostali nespomenutir rashodi poslovanja</t>
  </si>
  <si>
    <t>1013A1001330</t>
  </si>
  <si>
    <t>Projekt e-škole</t>
  </si>
  <si>
    <t>1013T100103</t>
  </si>
  <si>
    <t>ŠKOLSI OBROCI SVIMA</t>
  </si>
  <si>
    <t>POMOĆI EU</t>
  </si>
  <si>
    <t>Ostvareno 30.06.2024.</t>
  </si>
  <si>
    <t>Pribislavec, 10.07.2024.                            Ravnatelj: Bruno Matotek, mag.theol.                          Predsjednica ŠO: Maja Okreša, dipl.uč.</t>
  </si>
  <si>
    <t xml:space="preserve">Indeks </t>
  </si>
  <si>
    <t>4=3/2*100</t>
  </si>
  <si>
    <t>5=3/1*100</t>
  </si>
  <si>
    <t>Pribislavec, 10.07.2024.                           Ravnatelj: Bruno Matotek, mag.theol.                          Predsjednica ŠO: Maja Okreša, dipl.uč.</t>
  </si>
  <si>
    <t>Indeks
 4=3/2*100</t>
  </si>
  <si>
    <t>Indeks
5=3/1*100</t>
  </si>
  <si>
    <t>Izvršenje 
30.06.2023.</t>
  </si>
  <si>
    <t>Plan za
 2024.</t>
  </si>
  <si>
    <t>Ostvareno 
30.06.2024.</t>
  </si>
  <si>
    <t>Izvršenje
 30.06.2023.</t>
  </si>
  <si>
    <t xml:space="preserve">Pribislavec, 10.07.2024.   </t>
  </si>
  <si>
    <t xml:space="preserve">      Ravnatelj: Bruno Matotek, mag.theol.                          Predsjednica ŠO: Maja Okreša, dipl.uč.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</si>
</sst>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#,##0.00_ ;\-#,##0.00\ 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i/>
      <sz val="8"/>
      <color indexed="8"/>
      <name val="Arial"/>
      <family val="2"/>
      <charset val="238"/>
    </font>
    <font>
      <b/>
      <i/>
      <sz val="8"/>
      <color theme="1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1" xfId="0" quotePrefix="1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164" fontId="6" fillId="2" borderId="4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5" fontId="6" fillId="2" borderId="4" xfId="0" applyNumberFormat="1" applyFont="1" applyFill="1" applyBorder="1" applyAlignment="1">
      <alignment horizontal="right"/>
    </xf>
    <xf numFmtId="165" fontId="3" fillId="2" borderId="4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2" fillId="0" borderId="0" xfId="0" applyFont="1"/>
    <xf numFmtId="0" fontId="6" fillId="2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164" fontId="6" fillId="4" borderId="4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4" xfId="0" quotePrefix="1" applyFont="1" applyFill="1" applyBorder="1" applyAlignment="1">
      <alignment horizontal="left" vertical="center"/>
    </xf>
    <xf numFmtId="0" fontId="22" fillId="2" borderId="3" xfId="0" quotePrefix="1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left" vertical="center" wrapText="1"/>
    </xf>
    <xf numFmtId="0" fontId="9" fillId="2" borderId="4" xfId="0" quotePrefix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quotePrefix="1" applyFont="1" applyFill="1" applyAlignment="1">
      <alignment horizontal="left" vertical="center"/>
    </xf>
    <xf numFmtId="0" fontId="8" fillId="2" borderId="0" xfId="0" quotePrefix="1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right"/>
    </xf>
    <xf numFmtId="0" fontId="0" fillId="2" borderId="0" xfId="0" applyFill="1"/>
    <xf numFmtId="0" fontId="6" fillId="4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2" borderId="1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/>
    <xf numFmtId="0" fontId="7" fillId="2" borderId="2" xfId="0" quotePrefix="1" applyFont="1" applyFill="1" applyBorder="1" applyAlignment="1">
      <alignment horizontal="left" vertical="center"/>
    </xf>
    <xf numFmtId="0" fontId="8" fillId="2" borderId="2" xfId="0" quotePrefix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22" fillId="2" borderId="4" xfId="0" quotePrefix="1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/>
    <xf numFmtId="164" fontId="20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center" vertical="center" wrapText="1"/>
    </xf>
    <xf numFmtId="0" fontId="20" fillId="0" borderId="3" xfId="0" applyFont="1" applyBorder="1"/>
    <xf numFmtId="0" fontId="21" fillId="0" borderId="3" xfId="0" applyFont="1" applyBorder="1" applyAlignment="1">
      <alignment horizontal="center"/>
    </xf>
    <xf numFmtId="164" fontId="6" fillId="2" borderId="3" xfId="0" applyNumberFormat="1" applyFont="1" applyFill="1" applyBorder="1" applyAlignment="1">
      <alignment horizontal="right"/>
    </xf>
    <xf numFmtId="164" fontId="21" fillId="0" borderId="3" xfId="0" applyNumberFormat="1" applyFont="1" applyBorder="1"/>
    <xf numFmtId="164" fontId="20" fillId="0" borderId="3" xfId="0" applyNumberFormat="1" applyFont="1" applyBorder="1"/>
    <xf numFmtId="0" fontId="6" fillId="2" borderId="4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24" fillId="0" borderId="0" xfId="0" applyFont="1"/>
    <xf numFmtId="164" fontId="14" fillId="2" borderId="4" xfId="0" applyNumberFormat="1" applyFont="1" applyFill="1" applyBorder="1" applyAlignment="1">
      <alignment horizontal="center"/>
    </xf>
    <xf numFmtId="0" fontId="25" fillId="4" borderId="3" xfId="0" applyNumberFormat="1" applyFont="1" applyFill="1" applyBorder="1" applyAlignment="1" applyProtection="1">
      <alignment horizontal="center" vertical="center" wrapText="1"/>
    </xf>
    <xf numFmtId="0" fontId="29" fillId="0" borderId="0" xfId="0" applyFont="1"/>
    <xf numFmtId="0" fontId="19" fillId="4" borderId="3" xfId="0" applyNumberFormat="1" applyFont="1" applyFill="1" applyBorder="1" applyAlignment="1" applyProtection="1">
      <alignment horizontal="center" vertical="center" wrapText="1"/>
    </xf>
    <xf numFmtId="164" fontId="14" fillId="2" borderId="6" xfId="0" applyNumberFormat="1" applyFont="1" applyFill="1" applyBorder="1" applyAlignment="1">
      <alignment horizontal="center"/>
    </xf>
    <xf numFmtId="0" fontId="0" fillId="2" borderId="2" xfId="0" applyFill="1" applyBorder="1"/>
    <xf numFmtId="0" fontId="12" fillId="2" borderId="2" xfId="0" applyFont="1" applyFill="1" applyBorder="1"/>
    <xf numFmtId="0" fontId="23" fillId="4" borderId="3" xfId="0" applyFont="1" applyFill="1" applyBorder="1" applyAlignment="1">
      <alignment horizontal="center" wrapText="1"/>
    </xf>
    <xf numFmtId="0" fontId="23" fillId="4" borderId="4" xfId="0" applyFont="1" applyFill="1" applyBorder="1" applyAlignment="1">
      <alignment horizontal="center" wrapText="1"/>
    </xf>
    <xf numFmtId="0" fontId="14" fillId="4" borderId="4" xfId="0" applyNumberFormat="1" applyFont="1" applyFill="1" applyBorder="1" applyAlignment="1" applyProtection="1">
      <alignment horizontal="center" vertical="center" wrapText="1"/>
    </xf>
    <xf numFmtId="0" fontId="20" fillId="4" borderId="3" xfId="0" applyFont="1" applyFill="1" applyBorder="1" applyAlignment="1">
      <alignment horizontal="center" wrapText="1"/>
    </xf>
    <xf numFmtId="0" fontId="20" fillId="4" borderId="4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164" fontId="6" fillId="4" borderId="4" xfId="0" applyNumberFormat="1" applyFont="1" applyFill="1" applyBorder="1" applyAlignment="1">
      <alignment horizontal="center"/>
    </xf>
    <xf numFmtId="164" fontId="19" fillId="4" borderId="4" xfId="0" applyNumberFormat="1" applyFont="1" applyFill="1" applyBorder="1" applyAlignment="1">
      <alignment horizontal="center"/>
    </xf>
    <xf numFmtId="0" fontId="0" fillId="0" borderId="3" xfId="0" applyBorder="1"/>
    <xf numFmtId="0" fontId="25" fillId="4" borderId="4" xfId="0" applyNumberFormat="1" applyFont="1" applyFill="1" applyBorder="1" applyAlignment="1" applyProtection="1">
      <alignment horizontal="center" vertical="center" wrapText="1"/>
    </xf>
    <xf numFmtId="0" fontId="27" fillId="4" borderId="4" xfId="0" applyNumberFormat="1" applyFont="1" applyFill="1" applyBorder="1" applyAlignment="1" applyProtection="1">
      <alignment horizontal="center" vertical="center" wrapText="1"/>
    </xf>
    <xf numFmtId="164" fontId="14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64" fontId="24" fillId="0" borderId="3" xfId="0" applyNumberFormat="1" applyFont="1" applyBorder="1" applyAlignment="1">
      <alignment horizontal="center"/>
    </xf>
    <xf numFmtId="164" fontId="14" fillId="2" borderId="3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6" fillId="0" borderId="3" xfId="0" applyFont="1" applyBorder="1" applyAlignment="1">
      <alignment horizontal="center"/>
    </xf>
    <xf numFmtId="0" fontId="19" fillId="4" borderId="4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164" fontId="26" fillId="0" borderId="3" xfId="0" applyNumberFormat="1" applyFont="1" applyBorder="1" applyAlignment="1">
      <alignment horizontal="center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19" fillId="2" borderId="3" xfId="0" applyNumberFormat="1" applyFont="1" applyFill="1" applyBorder="1" applyAlignment="1" applyProtection="1">
      <alignment horizontal="center" vertical="center" wrapText="1"/>
    </xf>
    <xf numFmtId="0" fontId="6" fillId="4" borderId="2" xfId="0" quotePrefix="1" applyFont="1" applyFill="1" applyBorder="1" applyAlignment="1">
      <alignment horizontal="left" wrapText="1"/>
    </xf>
    <xf numFmtId="0" fontId="6" fillId="4" borderId="2" xfId="0" quotePrefix="1" applyFont="1" applyFill="1" applyBorder="1" applyAlignment="1">
      <alignment horizontal="center" wrapText="1"/>
    </xf>
    <xf numFmtId="0" fontId="6" fillId="4" borderId="2" xfId="0" quotePrefix="1" applyNumberFormat="1" applyFont="1" applyFill="1" applyBorder="1" applyAlignment="1" applyProtection="1">
      <alignment horizontal="left"/>
    </xf>
    <xf numFmtId="164" fontId="9" fillId="2" borderId="1" xfId="0" quotePrefix="1" applyNumberFormat="1" applyFont="1" applyFill="1" applyBorder="1" applyAlignment="1">
      <alignment horizontal="right"/>
    </xf>
    <xf numFmtId="3" fontId="9" fillId="2" borderId="1" xfId="0" quotePrefix="1" applyNumberFormat="1" applyFont="1" applyFill="1" applyBorder="1" applyAlignment="1">
      <alignment horizontal="right"/>
    </xf>
    <xf numFmtId="0" fontId="6" fillId="4" borderId="1" xfId="0" quotePrefix="1" applyFont="1" applyFill="1" applyBorder="1" applyAlignment="1">
      <alignment horizontal="left" wrapText="1"/>
    </xf>
    <xf numFmtId="0" fontId="14" fillId="4" borderId="3" xfId="0" applyNumberFormat="1" applyFont="1" applyFill="1" applyBorder="1" applyAlignment="1" applyProtection="1">
      <alignment horizontal="center" vertical="center" wrapText="1"/>
    </xf>
    <xf numFmtId="0" fontId="14" fillId="4" borderId="3" xfId="0" applyNumberFormat="1" applyFont="1" applyFill="1" applyBorder="1" applyAlignment="1" applyProtection="1">
      <alignment vertical="center" wrapText="1"/>
    </xf>
    <xf numFmtId="164" fontId="14" fillId="2" borderId="3" xfId="0" applyNumberFormat="1" applyFont="1" applyFill="1" applyBorder="1" applyAlignment="1"/>
    <xf numFmtId="164" fontId="24" fillId="2" borderId="3" xfId="0" applyNumberFormat="1" applyFont="1" applyFill="1" applyBorder="1" applyAlignment="1">
      <alignment horizontal="center"/>
    </xf>
    <xf numFmtId="4" fontId="9" fillId="2" borderId="1" xfId="0" quotePrefix="1" applyNumberFormat="1" applyFont="1" applyFill="1" applyBorder="1" applyAlignment="1">
      <alignment horizontal="right"/>
    </xf>
    <xf numFmtId="3" fontId="9" fillId="2" borderId="3" xfId="0" quotePrefix="1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164" fontId="24" fillId="2" borderId="3" xfId="0" applyNumberFormat="1" applyFont="1" applyFill="1" applyBorder="1" applyAlignment="1"/>
    <xf numFmtId="3" fontId="14" fillId="2" borderId="3" xfId="0" applyNumberFormat="1" applyFont="1" applyFill="1" applyBorder="1" applyAlignment="1" applyProtection="1">
      <alignment wrapText="1"/>
    </xf>
    <xf numFmtId="0" fontId="24" fillId="2" borderId="3" xfId="0" applyFont="1" applyFill="1" applyBorder="1" applyAlignment="1"/>
    <xf numFmtId="3" fontId="14" fillId="2" borderId="3" xfId="0" applyNumberFormat="1" applyFont="1" applyFill="1" applyBorder="1" applyAlignment="1"/>
    <xf numFmtId="4" fontId="6" fillId="2" borderId="3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left" vertical="center"/>
    </xf>
    <xf numFmtId="0" fontId="9" fillId="2" borderId="2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>
      <alignment horizontal="left" vertical="center" wrapText="1" indent="1"/>
    </xf>
    <xf numFmtId="0" fontId="6" fillId="2" borderId="0" xfId="0" applyFont="1" applyFill="1" applyBorder="1" applyAlignment="1">
      <alignment horizontal="left" vertical="center" wrapText="1"/>
    </xf>
    <xf numFmtId="164" fontId="6" fillId="2" borderId="0" xfId="0" applyNumberFormat="1" applyFont="1" applyFill="1" applyBorder="1" applyAlignment="1">
      <alignment horizontal="right"/>
    </xf>
    <xf numFmtId="164" fontId="26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9" fillId="2" borderId="1" xfId="0" quotePrefix="1" applyNumberFormat="1" applyFont="1" applyFill="1" applyBorder="1" applyAlignment="1" applyProtection="1">
      <alignment horizontal="left" vertical="center" wrapText="1"/>
    </xf>
    <xf numFmtId="0" fontId="7" fillId="2" borderId="2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2" borderId="1" xfId="0" quotePrefix="1" applyFont="1" applyFill="1" applyBorder="1" applyAlignment="1">
      <alignment horizontal="left" vertical="center"/>
    </xf>
    <xf numFmtId="0" fontId="7" fillId="2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9" fillId="2" borderId="2" xfId="0" applyNumberFormat="1" applyFont="1" applyFill="1" applyBorder="1" applyAlignment="1" applyProtection="1">
      <alignment vertical="center" wrapText="1"/>
    </xf>
    <xf numFmtId="0" fontId="9" fillId="2" borderId="2" xfId="0" applyNumberFormat="1" applyFont="1" applyFill="1" applyBorder="1" applyAlignment="1" applyProtection="1">
      <alignment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wrapText="1"/>
    </xf>
    <xf numFmtId="0" fontId="1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opLeftCell="A22" workbookViewId="0">
      <selection activeCell="I41" sqref="I41"/>
    </sheetView>
  </sheetViews>
  <sheetFormatPr defaultRowHeight="15" x14ac:dyDescent="0.25"/>
  <cols>
    <col min="5" max="5" width="25.28515625" customWidth="1"/>
    <col min="6" max="6" width="19.85546875" customWidth="1"/>
    <col min="7" max="8" width="16.7109375" customWidth="1"/>
    <col min="9" max="9" width="11.5703125" customWidth="1"/>
    <col min="10" max="10" width="9.85546875" customWidth="1"/>
  </cols>
  <sheetData>
    <row r="1" spans="1:10" ht="42" customHeight="1" x14ac:dyDescent="0.25">
      <c r="A1" s="193" t="s">
        <v>209</v>
      </c>
      <c r="B1" s="193"/>
      <c r="C1" s="193"/>
      <c r="D1" s="193"/>
      <c r="E1" s="193"/>
      <c r="F1" s="193"/>
      <c r="G1" s="193"/>
      <c r="H1" s="193"/>
      <c r="I1" s="193"/>
    </row>
    <row r="2" spans="1:10" ht="6.7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10" ht="15.75" x14ac:dyDescent="0.25">
      <c r="A3" s="193" t="s">
        <v>15</v>
      </c>
      <c r="B3" s="193"/>
      <c r="C3" s="193"/>
      <c r="D3" s="193"/>
      <c r="E3" s="193"/>
      <c r="F3" s="193"/>
      <c r="G3" s="193"/>
      <c r="H3" s="203"/>
      <c r="I3" s="203"/>
    </row>
    <row r="4" spans="1:10" ht="15.75" x14ac:dyDescent="0.25">
      <c r="A4" s="193" t="s">
        <v>21</v>
      </c>
      <c r="B4" s="194"/>
      <c r="C4" s="194"/>
      <c r="D4" s="194"/>
      <c r="E4" s="194"/>
      <c r="F4" s="194"/>
      <c r="G4" s="194"/>
      <c r="H4" s="194"/>
      <c r="I4" s="194"/>
    </row>
    <row r="5" spans="1:10" ht="18" x14ac:dyDescent="0.25">
      <c r="A5" s="1"/>
      <c r="B5" s="2"/>
      <c r="C5" s="2"/>
      <c r="D5" s="2"/>
      <c r="E5" s="6"/>
      <c r="F5" s="7"/>
      <c r="G5" s="7"/>
      <c r="H5" s="7"/>
      <c r="I5" s="34" t="s">
        <v>27</v>
      </c>
    </row>
    <row r="6" spans="1:10" ht="25.5" x14ac:dyDescent="0.25">
      <c r="A6" s="29"/>
      <c r="B6" s="30"/>
      <c r="C6" s="30"/>
      <c r="D6" s="31"/>
      <c r="E6" s="32"/>
      <c r="F6" s="159" t="s">
        <v>225</v>
      </c>
      <c r="G6" s="3" t="s">
        <v>226</v>
      </c>
      <c r="H6" s="3" t="s">
        <v>227</v>
      </c>
      <c r="I6" s="160" t="s">
        <v>219</v>
      </c>
      <c r="J6" s="160" t="s">
        <v>219</v>
      </c>
    </row>
    <row r="7" spans="1:10" x14ac:dyDescent="0.25">
      <c r="A7" s="29"/>
      <c r="B7" s="161"/>
      <c r="C7" s="161"/>
      <c r="D7" s="162"/>
      <c r="E7" s="163"/>
      <c r="F7" s="20">
        <v>1</v>
      </c>
      <c r="G7" s="21">
        <v>2</v>
      </c>
      <c r="H7" s="21">
        <v>3</v>
      </c>
      <c r="I7" s="167" t="s">
        <v>220</v>
      </c>
      <c r="J7" s="167" t="s">
        <v>221</v>
      </c>
    </row>
    <row r="8" spans="1:10" x14ac:dyDescent="0.25">
      <c r="A8" s="195" t="s">
        <v>0</v>
      </c>
      <c r="B8" s="204"/>
      <c r="C8" s="204"/>
      <c r="D8" s="204"/>
      <c r="E8" s="205"/>
      <c r="F8" s="121">
        <f>F9+F10</f>
        <v>738821.12</v>
      </c>
      <c r="G8" s="121">
        <f t="shared" ref="G8:H8" si="0">G9+G10</f>
        <v>1689212.7</v>
      </c>
      <c r="H8" s="121">
        <f t="shared" si="0"/>
        <v>945630.76</v>
      </c>
      <c r="I8" s="149">
        <f>SUM(H8/G8*100)</f>
        <v>55.980561832148204</v>
      </c>
      <c r="J8" s="170">
        <f>SUM(H8/F8*100)</f>
        <v>127.9918419224399</v>
      </c>
    </row>
    <row r="9" spans="1:10" s="111" customFormat="1" x14ac:dyDescent="0.25">
      <c r="A9" s="195" t="s">
        <v>29</v>
      </c>
      <c r="B9" s="204"/>
      <c r="C9" s="204"/>
      <c r="D9" s="204"/>
      <c r="E9" s="205"/>
      <c r="F9" s="121">
        <v>738821.12</v>
      </c>
      <c r="G9" s="121">
        <v>1689212.7</v>
      </c>
      <c r="H9" s="121">
        <v>945630.76</v>
      </c>
      <c r="I9" s="149">
        <f>SUM(H9/G9*100)</f>
        <v>55.980561832148204</v>
      </c>
      <c r="J9" s="170">
        <f t="shared" ref="J9:J14" si="1">SUM(H9/F9*100)</f>
        <v>127.9918419224399</v>
      </c>
    </row>
    <row r="10" spans="1:10" s="111" customFormat="1" x14ac:dyDescent="0.25">
      <c r="A10" s="201" t="s">
        <v>30</v>
      </c>
      <c r="B10" s="205"/>
      <c r="C10" s="205"/>
      <c r="D10" s="205"/>
      <c r="E10" s="205"/>
      <c r="F10" s="121">
        <v>0</v>
      </c>
      <c r="G10" s="121">
        <v>0</v>
      </c>
      <c r="H10" s="121">
        <v>0</v>
      </c>
      <c r="I10" s="149">
        <v>0</v>
      </c>
      <c r="J10" s="170">
        <v>0</v>
      </c>
    </row>
    <row r="11" spans="1:10" s="111" customFormat="1" x14ac:dyDescent="0.25">
      <c r="A11" s="179" t="s">
        <v>1</v>
      </c>
      <c r="B11" s="180"/>
      <c r="C11" s="180"/>
      <c r="D11" s="180"/>
      <c r="E11" s="180"/>
      <c r="F11" s="121">
        <f>F12+F13</f>
        <v>718134.14</v>
      </c>
      <c r="G11" s="121">
        <f t="shared" ref="G11:H11" si="2">G12+G13</f>
        <v>1689212.7</v>
      </c>
      <c r="H11" s="121">
        <f t="shared" si="2"/>
        <v>912549.15</v>
      </c>
      <c r="I11" s="149">
        <f>SUM(H11/G11*100)</f>
        <v>54.022157777999183</v>
      </c>
      <c r="J11" s="170">
        <f t="shared" si="1"/>
        <v>127.07224168454098</v>
      </c>
    </row>
    <row r="12" spans="1:10" s="111" customFormat="1" x14ac:dyDescent="0.25">
      <c r="A12" s="198" t="s">
        <v>31</v>
      </c>
      <c r="B12" s="204"/>
      <c r="C12" s="204"/>
      <c r="D12" s="204"/>
      <c r="E12" s="204"/>
      <c r="F12" s="121">
        <v>712601.62</v>
      </c>
      <c r="G12" s="121">
        <v>1660212.7</v>
      </c>
      <c r="H12" s="121">
        <v>912549.15</v>
      </c>
      <c r="I12" s="149">
        <f>SUM(H12/G12*100)</f>
        <v>54.965797454747822</v>
      </c>
      <c r="J12" s="170">
        <f t="shared" si="1"/>
        <v>128.05880935269275</v>
      </c>
    </row>
    <row r="13" spans="1:10" x14ac:dyDescent="0.25">
      <c r="A13" s="201" t="s">
        <v>32</v>
      </c>
      <c r="B13" s="205"/>
      <c r="C13" s="205"/>
      <c r="D13" s="205"/>
      <c r="E13" s="205"/>
      <c r="F13" s="121">
        <v>5532.52</v>
      </c>
      <c r="G13" s="121">
        <v>29000</v>
      </c>
      <c r="H13" s="121">
        <v>0</v>
      </c>
      <c r="I13" s="149">
        <f>SUM(H13/G13*100)</f>
        <v>0</v>
      </c>
      <c r="J13" s="170">
        <f t="shared" si="1"/>
        <v>0</v>
      </c>
    </row>
    <row r="14" spans="1:10" x14ac:dyDescent="0.25">
      <c r="A14" s="198" t="s">
        <v>55</v>
      </c>
      <c r="B14" s="204"/>
      <c r="C14" s="204"/>
      <c r="D14" s="204"/>
      <c r="E14" s="204"/>
      <c r="F14" s="121">
        <f>F8-F11</f>
        <v>20686.979999999981</v>
      </c>
      <c r="G14" s="121">
        <f t="shared" ref="G14:H14" si="3">G8-G11</f>
        <v>0</v>
      </c>
      <c r="H14" s="121">
        <f t="shared" si="3"/>
        <v>33081.609999999986</v>
      </c>
      <c r="I14" s="149">
        <v>0</v>
      </c>
      <c r="J14" s="170">
        <f t="shared" si="1"/>
        <v>159.91512535904232</v>
      </c>
    </row>
    <row r="15" spans="1:10" ht="18" x14ac:dyDescent="0.25">
      <c r="A15" s="25"/>
      <c r="B15" s="23"/>
      <c r="C15" s="23"/>
      <c r="D15" s="23"/>
      <c r="E15" s="23"/>
      <c r="F15" s="23"/>
      <c r="G15" s="24"/>
      <c r="H15" s="24"/>
      <c r="I15" s="24"/>
    </row>
    <row r="16" spans="1:10" ht="15.75" x14ac:dyDescent="0.25">
      <c r="A16" s="193" t="s">
        <v>22</v>
      </c>
      <c r="B16" s="194"/>
      <c r="C16" s="194"/>
      <c r="D16" s="194"/>
      <c r="E16" s="194"/>
      <c r="F16" s="194"/>
      <c r="G16" s="194"/>
      <c r="H16" s="194"/>
      <c r="I16" s="194"/>
    </row>
    <row r="17" spans="1:10" ht="18" x14ac:dyDescent="0.25">
      <c r="A17" s="25"/>
      <c r="B17" s="23"/>
      <c r="C17" s="23"/>
      <c r="D17" s="23"/>
      <c r="E17" s="23"/>
      <c r="F17" s="23"/>
      <c r="G17" s="24"/>
      <c r="H17" s="24"/>
      <c r="I17" s="24"/>
    </row>
    <row r="18" spans="1:10" ht="25.5" x14ac:dyDescent="0.25">
      <c r="A18" s="29"/>
      <c r="B18" s="30"/>
      <c r="C18" s="30"/>
      <c r="D18" s="31"/>
      <c r="E18" s="32"/>
      <c r="F18" s="159" t="s">
        <v>228</v>
      </c>
      <c r="G18" s="3" t="s">
        <v>35</v>
      </c>
      <c r="H18" s="3" t="s">
        <v>217</v>
      </c>
      <c r="I18" s="160" t="s">
        <v>219</v>
      </c>
      <c r="J18" s="160" t="s">
        <v>219</v>
      </c>
    </row>
    <row r="19" spans="1:10" x14ac:dyDescent="0.25">
      <c r="A19" s="29"/>
      <c r="B19" s="161"/>
      <c r="C19" s="161"/>
      <c r="D19" s="162"/>
      <c r="E19" s="163"/>
      <c r="F19" s="20">
        <v>1</v>
      </c>
      <c r="G19" s="21">
        <v>2</v>
      </c>
      <c r="H19" s="21">
        <v>3</v>
      </c>
      <c r="I19" s="168" t="s">
        <v>220</v>
      </c>
      <c r="J19" s="168" t="s">
        <v>221</v>
      </c>
    </row>
    <row r="20" spans="1:10" x14ac:dyDescent="0.25">
      <c r="A20" s="201" t="s">
        <v>33</v>
      </c>
      <c r="B20" s="202"/>
      <c r="C20" s="202"/>
      <c r="D20" s="202"/>
      <c r="E20" s="202"/>
      <c r="F20" s="173">
        <v>0</v>
      </c>
      <c r="G20" s="173">
        <v>0</v>
      </c>
      <c r="H20" s="173">
        <v>0</v>
      </c>
      <c r="I20" s="169">
        <v>0</v>
      </c>
      <c r="J20" s="174">
        <v>0</v>
      </c>
    </row>
    <row r="21" spans="1:10" x14ac:dyDescent="0.25">
      <c r="A21" s="201" t="s">
        <v>34</v>
      </c>
      <c r="B21" s="202"/>
      <c r="C21" s="202"/>
      <c r="D21" s="202"/>
      <c r="E21" s="202"/>
      <c r="F21" s="173">
        <v>0</v>
      </c>
      <c r="G21" s="173">
        <v>0</v>
      </c>
      <c r="H21" s="173">
        <v>0</v>
      </c>
      <c r="I21" s="175">
        <v>0</v>
      </c>
      <c r="J21" s="176">
        <v>0</v>
      </c>
    </row>
    <row r="22" spans="1:10" x14ac:dyDescent="0.25">
      <c r="A22" s="198" t="s">
        <v>2</v>
      </c>
      <c r="B22" s="199"/>
      <c r="C22" s="199"/>
      <c r="D22" s="199"/>
      <c r="E22" s="199"/>
      <c r="F22" s="173">
        <f>F20-F21</f>
        <v>0</v>
      </c>
      <c r="G22" s="173">
        <f t="shared" ref="G22:H22" si="4">G20-G21</f>
        <v>0</v>
      </c>
      <c r="H22" s="173">
        <f t="shared" si="4"/>
        <v>0</v>
      </c>
      <c r="I22" s="177">
        <v>0</v>
      </c>
      <c r="J22" s="176">
        <v>0</v>
      </c>
    </row>
    <row r="23" spans="1:10" x14ac:dyDescent="0.25">
      <c r="A23" s="198" t="s">
        <v>56</v>
      </c>
      <c r="B23" s="199"/>
      <c r="C23" s="199"/>
      <c r="D23" s="199"/>
      <c r="E23" s="199"/>
      <c r="F23" s="121">
        <f>F14+F22</f>
        <v>20686.979999999981</v>
      </c>
      <c r="G23" s="173">
        <f>G14+G22</f>
        <v>0</v>
      </c>
      <c r="H23" s="178">
        <f>H14+H22</f>
        <v>33081.609999999986</v>
      </c>
      <c r="I23" s="177">
        <f>I14+I22</f>
        <v>0</v>
      </c>
      <c r="J23" s="176"/>
    </row>
    <row r="24" spans="1:10" ht="18" x14ac:dyDescent="0.25">
      <c r="A24" s="22"/>
      <c r="B24" s="23"/>
      <c r="C24" s="23"/>
      <c r="D24" s="23"/>
      <c r="E24" s="23"/>
      <c r="F24" s="23"/>
      <c r="G24" s="24"/>
      <c r="H24" s="24"/>
      <c r="I24" s="24"/>
    </row>
    <row r="25" spans="1:10" ht="15.75" x14ac:dyDescent="0.25">
      <c r="A25" s="193" t="s">
        <v>57</v>
      </c>
      <c r="B25" s="194"/>
      <c r="C25" s="194"/>
      <c r="D25" s="194"/>
      <c r="E25" s="194"/>
      <c r="F25" s="194"/>
      <c r="G25" s="194"/>
      <c r="H25" s="194"/>
      <c r="I25" s="194"/>
    </row>
    <row r="26" spans="1:10" ht="15.75" x14ac:dyDescent="0.25">
      <c r="A26" s="40"/>
      <c r="B26" s="41"/>
      <c r="C26" s="41"/>
      <c r="D26" s="41"/>
      <c r="E26" s="41"/>
      <c r="F26" s="41"/>
      <c r="G26" s="41"/>
      <c r="H26" s="41"/>
      <c r="I26" s="41"/>
    </row>
    <row r="27" spans="1:10" ht="34.5" customHeight="1" x14ac:dyDescent="0.25">
      <c r="A27" s="29"/>
      <c r="B27" s="30"/>
      <c r="C27" s="30"/>
      <c r="D27" s="31"/>
      <c r="E27" s="32"/>
      <c r="F27" s="159" t="s">
        <v>210</v>
      </c>
      <c r="G27" s="3" t="s">
        <v>35</v>
      </c>
      <c r="H27" s="3" t="s">
        <v>217</v>
      </c>
      <c r="I27" s="160" t="s">
        <v>219</v>
      </c>
      <c r="J27" s="160" t="s">
        <v>219</v>
      </c>
    </row>
    <row r="28" spans="1:10" ht="34.5" customHeight="1" x14ac:dyDescent="0.25">
      <c r="A28" s="166"/>
      <c r="B28" s="161"/>
      <c r="C28" s="161"/>
      <c r="D28" s="162"/>
      <c r="E28" s="163"/>
      <c r="F28" s="20">
        <v>1</v>
      </c>
      <c r="G28" s="21">
        <v>2</v>
      </c>
      <c r="H28" s="21">
        <v>3</v>
      </c>
      <c r="I28" s="130" t="s">
        <v>220</v>
      </c>
      <c r="J28" s="130" t="s">
        <v>221</v>
      </c>
    </row>
    <row r="29" spans="1:10" ht="15" customHeight="1" x14ac:dyDescent="0.25">
      <c r="A29" s="195" t="s">
        <v>58</v>
      </c>
      <c r="B29" s="196"/>
      <c r="C29" s="196"/>
      <c r="D29" s="196"/>
      <c r="E29" s="197"/>
      <c r="F29" s="164">
        <v>-42404.88</v>
      </c>
      <c r="G29" s="165">
        <v>0</v>
      </c>
      <c r="H29" s="164">
        <v>-47135.53</v>
      </c>
      <c r="I29" s="149">
        <v>0</v>
      </c>
      <c r="J29" s="170">
        <f t="shared" ref="J29:J30" si="5">SUM(H29/F29*100)</f>
        <v>111.1559094141995</v>
      </c>
    </row>
    <row r="30" spans="1:10" ht="45" customHeight="1" x14ac:dyDescent="0.25">
      <c r="A30" s="198" t="s">
        <v>59</v>
      </c>
      <c r="B30" s="199"/>
      <c r="C30" s="199"/>
      <c r="D30" s="199"/>
      <c r="E30" s="199"/>
      <c r="F30" s="171">
        <f>F23+F29</f>
        <v>-21717.900000000016</v>
      </c>
      <c r="G30" s="165">
        <f>G23+G29</f>
        <v>0</v>
      </c>
      <c r="H30" s="164">
        <f>H23+H29</f>
        <v>-14053.920000000013</v>
      </c>
      <c r="I30" s="172">
        <v>0</v>
      </c>
      <c r="J30" s="170">
        <f t="shared" si="5"/>
        <v>64.711228986227965</v>
      </c>
    </row>
    <row r="31" spans="1:10" ht="42" customHeight="1" x14ac:dyDescent="0.25">
      <c r="A31" s="195" t="s">
        <v>60</v>
      </c>
      <c r="B31" s="196"/>
      <c r="C31" s="196"/>
      <c r="D31" s="196"/>
      <c r="E31" s="197"/>
      <c r="F31" s="165">
        <f>F14+F22+F29-F30</f>
        <v>0</v>
      </c>
      <c r="G31" s="165">
        <f>G14+G22+G29-G30</f>
        <v>0</v>
      </c>
      <c r="H31" s="165">
        <f>H14+H22+H29-H30</f>
        <v>0</v>
      </c>
      <c r="I31" s="172">
        <f>I14+I22+I29-I30</f>
        <v>0</v>
      </c>
      <c r="J31" s="170">
        <v>0</v>
      </c>
    </row>
    <row r="32" spans="1:10" ht="15.75" x14ac:dyDescent="0.25">
      <c r="A32" s="44"/>
      <c r="B32" s="45"/>
      <c r="C32" s="45"/>
      <c r="D32" s="45"/>
      <c r="E32" s="45"/>
      <c r="F32" s="45"/>
      <c r="G32" s="45"/>
      <c r="H32" s="45"/>
      <c r="I32" s="45"/>
    </row>
    <row r="33" spans="1:10" ht="15.75" x14ac:dyDescent="0.25">
      <c r="A33" s="200" t="s">
        <v>54</v>
      </c>
      <c r="B33" s="200"/>
      <c r="C33" s="200"/>
      <c r="D33" s="200"/>
      <c r="E33" s="200"/>
      <c r="F33" s="200"/>
      <c r="G33" s="200"/>
      <c r="H33" s="200"/>
      <c r="I33" s="200"/>
    </row>
    <row r="34" spans="1:10" ht="18" x14ac:dyDescent="0.25">
      <c r="A34" s="46"/>
      <c r="B34" s="47"/>
      <c r="C34" s="47"/>
      <c r="D34" s="47"/>
      <c r="E34" s="47"/>
      <c r="F34" s="47"/>
      <c r="G34" s="48"/>
      <c r="H34" s="48"/>
      <c r="I34" s="48"/>
    </row>
    <row r="35" spans="1:10" ht="38.25" x14ac:dyDescent="0.25">
      <c r="A35" s="49"/>
      <c r="B35" s="50"/>
      <c r="C35" s="50"/>
      <c r="D35" s="51"/>
      <c r="E35" s="52"/>
      <c r="F35" s="53" t="s">
        <v>28</v>
      </c>
      <c r="G35" s="53" t="s">
        <v>35</v>
      </c>
      <c r="H35" s="53" t="s">
        <v>36</v>
      </c>
      <c r="I35" s="160" t="s">
        <v>219</v>
      </c>
      <c r="J35" s="160" t="s">
        <v>219</v>
      </c>
    </row>
    <row r="36" spans="1:10" ht="28.5" customHeight="1" x14ac:dyDescent="0.25">
      <c r="A36" s="186" t="s">
        <v>58</v>
      </c>
      <c r="B36" s="187"/>
      <c r="C36" s="187"/>
      <c r="D36" s="187"/>
      <c r="E36" s="188"/>
      <c r="F36" s="42">
        <v>0</v>
      </c>
      <c r="G36" s="42">
        <v>0</v>
      </c>
      <c r="H36" s="42">
        <f>G39</f>
        <v>0</v>
      </c>
      <c r="I36" s="43">
        <f>H39</f>
        <v>0</v>
      </c>
      <c r="J36" s="143"/>
    </row>
    <row r="37" spans="1:10" ht="24" customHeight="1" x14ac:dyDescent="0.25">
      <c r="A37" s="186" t="s">
        <v>61</v>
      </c>
      <c r="B37" s="187"/>
      <c r="C37" s="187"/>
      <c r="D37" s="187"/>
      <c r="E37" s="188"/>
      <c r="F37" s="42">
        <v>0</v>
      </c>
      <c r="G37" s="42">
        <v>0</v>
      </c>
      <c r="H37" s="42">
        <v>0</v>
      </c>
      <c r="I37" s="43">
        <v>0</v>
      </c>
      <c r="J37" s="143"/>
    </row>
    <row r="38" spans="1:10" ht="15" customHeight="1" x14ac:dyDescent="0.25">
      <c r="A38" s="186" t="s">
        <v>62</v>
      </c>
      <c r="B38" s="189"/>
      <c r="C38" s="189"/>
      <c r="D38" s="189"/>
      <c r="E38" s="190"/>
      <c r="F38" s="42">
        <v>0</v>
      </c>
      <c r="G38" s="42">
        <v>0</v>
      </c>
      <c r="H38" s="42">
        <v>0</v>
      </c>
      <c r="I38" s="43">
        <v>0</v>
      </c>
      <c r="J38" s="143"/>
    </row>
    <row r="39" spans="1:10" x14ac:dyDescent="0.25">
      <c r="A39" s="191" t="s">
        <v>59</v>
      </c>
      <c r="B39" s="192"/>
      <c r="C39" s="192"/>
      <c r="D39" s="192"/>
      <c r="E39" s="192"/>
      <c r="F39" s="33">
        <f>F36-F37+F38</f>
        <v>0</v>
      </c>
      <c r="G39" s="33">
        <f t="shared" ref="G39:I39" si="6">G36-G37+G38</f>
        <v>0</v>
      </c>
      <c r="H39" s="33">
        <f t="shared" si="6"/>
        <v>0</v>
      </c>
      <c r="I39" s="54">
        <f t="shared" si="6"/>
        <v>0</v>
      </c>
      <c r="J39" s="143"/>
    </row>
    <row r="41" spans="1:10" ht="47.25" customHeight="1" x14ac:dyDescent="0.25">
      <c r="A41" s="185" t="s">
        <v>218</v>
      </c>
      <c r="B41" s="185"/>
      <c r="C41" s="185"/>
      <c r="D41" s="185"/>
      <c r="E41" s="185"/>
      <c r="F41" s="185"/>
      <c r="G41" s="185"/>
      <c r="H41" s="185"/>
      <c r="I41" s="129"/>
    </row>
  </sheetData>
  <mergeCells count="24">
    <mergeCell ref="A22:E22"/>
    <mergeCell ref="A23:E23"/>
    <mergeCell ref="A21:E21"/>
    <mergeCell ref="A1:I1"/>
    <mergeCell ref="A3:I3"/>
    <mergeCell ref="A4:I4"/>
    <mergeCell ref="A8:E8"/>
    <mergeCell ref="A9:E9"/>
    <mergeCell ref="A10:E10"/>
    <mergeCell ref="A12:E12"/>
    <mergeCell ref="A13:E13"/>
    <mergeCell ref="A14:E14"/>
    <mergeCell ref="A16:I16"/>
    <mergeCell ref="A20:E20"/>
    <mergeCell ref="A25:I25"/>
    <mergeCell ref="A29:E29"/>
    <mergeCell ref="A30:E30"/>
    <mergeCell ref="A31:E31"/>
    <mergeCell ref="A33:I33"/>
    <mergeCell ref="A41:H41"/>
    <mergeCell ref="A36:E36"/>
    <mergeCell ref="A37:E37"/>
    <mergeCell ref="A38:E38"/>
    <mergeCell ref="A39:E3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702CC-9E24-4065-B83D-D390E400CBBE}">
  <dimension ref="A1:I176"/>
  <sheetViews>
    <sheetView workbookViewId="0">
      <selection activeCell="K135" sqref="K135"/>
    </sheetView>
  </sheetViews>
  <sheetFormatPr defaultRowHeight="15" x14ac:dyDescent="0.25"/>
  <cols>
    <col min="1" max="1" width="8.42578125" customWidth="1"/>
    <col min="2" max="2" width="7.7109375" customWidth="1"/>
    <col min="3" max="3" width="7.28515625" customWidth="1"/>
    <col min="4" max="4" width="38.140625" customWidth="1"/>
    <col min="5" max="5" width="14.42578125" customWidth="1"/>
    <col min="6" max="6" width="13.28515625" customWidth="1"/>
    <col min="7" max="7" width="14.42578125" customWidth="1"/>
    <col min="8" max="8" width="9.85546875" style="74" customWidth="1"/>
    <col min="9" max="9" width="10" style="129" customWidth="1"/>
  </cols>
  <sheetData>
    <row r="1" spans="1:9" ht="42" customHeight="1" x14ac:dyDescent="0.25">
      <c r="A1" s="193" t="s">
        <v>208</v>
      </c>
      <c r="B1" s="193"/>
      <c r="C1" s="193"/>
      <c r="D1" s="193"/>
      <c r="E1" s="193"/>
      <c r="F1" s="193"/>
      <c r="G1" s="193"/>
      <c r="H1" s="193"/>
    </row>
    <row r="2" spans="1:9" ht="18" customHeight="1" x14ac:dyDescent="0.25">
      <c r="A2" s="209" t="s">
        <v>15</v>
      </c>
      <c r="B2" s="209"/>
      <c r="C2" s="209"/>
      <c r="D2" s="209"/>
      <c r="E2" s="209"/>
      <c r="F2" s="209"/>
    </row>
    <row r="3" spans="1:9" ht="18" customHeight="1" x14ac:dyDescent="0.25">
      <c r="A3" s="209" t="s">
        <v>4</v>
      </c>
      <c r="B3" s="209"/>
      <c r="C3" s="209"/>
      <c r="D3" s="209"/>
      <c r="E3" s="209"/>
      <c r="F3" s="209"/>
    </row>
    <row r="4" spans="1:9" ht="15.75" customHeight="1" x14ac:dyDescent="0.25">
      <c r="A4" s="209" t="s">
        <v>37</v>
      </c>
      <c r="B4" s="209"/>
      <c r="C4" s="209"/>
      <c r="D4" s="209"/>
      <c r="E4" s="209"/>
      <c r="F4" s="209"/>
    </row>
    <row r="5" spans="1:9" ht="26.25" x14ac:dyDescent="0.25">
      <c r="A5" s="137" t="s">
        <v>5</v>
      </c>
      <c r="B5" s="138" t="s">
        <v>6</v>
      </c>
      <c r="C5" s="138" t="s">
        <v>150</v>
      </c>
      <c r="D5" s="138" t="s">
        <v>3</v>
      </c>
      <c r="E5" s="20" t="s">
        <v>210</v>
      </c>
      <c r="F5" s="21" t="s">
        <v>26</v>
      </c>
      <c r="G5" s="21" t="s">
        <v>217</v>
      </c>
      <c r="H5" s="130" t="s">
        <v>219</v>
      </c>
      <c r="I5" s="130" t="s">
        <v>219</v>
      </c>
    </row>
    <row r="6" spans="1:9" s="126" customFormat="1" x14ac:dyDescent="0.25">
      <c r="A6" s="134"/>
      <c r="B6" s="135"/>
      <c r="C6" s="135"/>
      <c r="D6" s="135"/>
      <c r="E6" s="136">
        <v>1</v>
      </c>
      <c r="F6" s="136">
        <v>2</v>
      </c>
      <c r="G6" s="136">
        <v>3</v>
      </c>
      <c r="H6" s="136" t="s">
        <v>220</v>
      </c>
      <c r="I6" s="136" t="s">
        <v>221</v>
      </c>
    </row>
    <row r="7" spans="1:9" ht="15.75" customHeight="1" x14ac:dyDescent="0.25">
      <c r="A7" s="139">
        <v>6</v>
      </c>
      <c r="B7" s="139"/>
      <c r="C7" s="139"/>
      <c r="D7" s="140" t="s">
        <v>7</v>
      </c>
      <c r="E7" s="141">
        <f>SUM(E8+E20+E25+E33+E47)</f>
        <v>738821.12</v>
      </c>
      <c r="F7" s="141">
        <f>SUM(F8+F25+F20+F33+F47)</f>
        <v>1689212.7000000002</v>
      </c>
      <c r="G7" s="141">
        <f>SUM(G8+G25+G20+G33+G47)</f>
        <v>945630.76</v>
      </c>
      <c r="H7" s="141">
        <f>SUM(G7/F7)*100</f>
        <v>55.98056183214819</v>
      </c>
      <c r="I7" s="142">
        <f>SUM(G7/E7)*100</f>
        <v>127.9918419224399</v>
      </c>
    </row>
    <row r="8" spans="1:9" ht="25.5" x14ac:dyDescent="0.25">
      <c r="A8" s="80"/>
      <c r="B8" s="80">
        <v>63</v>
      </c>
      <c r="C8" s="81"/>
      <c r="D8" s="75" t="s">
        <v>23</v>
      </c>
      <c r="E8" s="68">
        <f>SUM(E9+E12)</f>
        <v>680872.79</v>
      </c>
      <c r="F8" s="68">
        <f>SUM(F9+F12)</f>
        <v>1604095.34</v>
      </c>
      <c r="G8" s="68">
        <f>SUM(G9+G12)</f>
        <v>894636.33000000007</v>
      </c>
      <c r="H8" s="127">
        <f t="shared" ref="H8:H69" si="0">SUM(G8/F8)*100</f>
        <v>55.77201726675424</v>
      </c>
      <c r="I8" s="127">
        <f t="shared" ref="I8:I69" si="1">SUM(G8/E8)*100</f>
        <v>131.39551809670644</v>
      </c>
    </row>
    <row r="9" spans="1:9" ht="25.5" x14ac:dyDescent="0.25">
      <c r="A9" s="80"/>
      <c r="B9" s="81">
        <v>636</v>
      </c>
      <c r="C9" s="81"/>
      <c r="D9" s="62" t="s">
        <v>151</v>
      </c>
      <c r="E9" s="68">
        <f>SUM(E10:E11)</f>
        <v>674799.86</v>
      </c>
      <c r="F9" s="68">
        <f>SUM(F10:F11)</f>
        <v>1597796.51</v>
      </c>
      <c r="G9" s="68">
        <v>890164.66</v>
      </c>
      <c r="H9" s="127">
        <f t="shared" si="0"/>
        <v>55.712016794929667</v>
      </c>
      <c r="I9" s="127">
        <f t="shared" si="1"/>
        <v>131.91535931853929</v>
      </c>
    </row>
    <row r="10" spans="1:9" ht="25.5" x14ac:dyDescent="0.25">
      <c r="A10" s="12"/>
      <c r="B10" s="12">
        <v>6361</v>
      </c>
      <c r="C10" s="13"/>
      <c r="D10" s="62" t="s">
        <v>152</v>
      </c>
      <c r="E10" s="68">
        <v>671820.27</v>
      </c>
      <c r="F10" s="68">
        <v>1568796.51</v>
      </c>
      <c r="G10" s="68">
        <v>890164.66</v>
      </c>
      <c r="H10" s="127">
        <f t="shared" si="0"/>
        <v>56.741881711605799</v>
      </c>
      <c r="I10" s="127">
        <f t="shared" si="1"/>
        <v>132.50041711304721</v>
      </c>
    </row>
    <row r="11" spans="1:9" ht="25.5" x14ac:dyDescent="0.25">
      <c r="A11" s="12"/>
      <c r="B11" s="12">
        <v>6362</v>
      </c>
      <c r="C11" s="13"/>
      <c r="D11" s="62" t="s">
        <v>153</v>
      </c>
      <c r="E11" s="68">
        <v>2979.59</v>
      </c>
      <c r="F11" s="68">
        <v>29000</v>
      </c>
      <c r="G11" s="68">
        <v>0</v>
      </c>
      <c r="H11" s="127">
        <f t="shared" si="0"/>
        <v>0</v>
      </c>
      <c r="I11" s="127">
        <f t="shared" si="1"/>
        <v>0</v>
      </c>
    </row>
    <row r="12" spans="1:9" x14ac:dyDescent="0.25">
      <c r="A12" s="12"/>
      <c r="B12" s="12">
        <v>638</v>
      </c>
      <c r="C12" s="13"/>
      <c r="D12" s="62" t="s">
        <v>154</v>
      </c>
      <c r="E12" s="68">
        <f>SUM(E13:E14)</f>
        <v>6072.93</v>
      </c>
      <c r="F12" s="68">
        <f>SUM(F13:F14)</f>
        <v>6298.83</v>
      </c>
      <c r="G12" s="68">
        <v>4471.67</v>
      </c>
      <c r="H12" s="127">
        <f t="shared" si="0"/>
        <v>70.992073131041806</v>
      </c>
      <c r="I12" s="127">
        <f t="shared" si="1"/>
        <v>73.632826329300684</v>
      </c>
    </row>
    <row r="13" spans="1:9" ht="25.5" x14ac:dyDescent="0.25">
      <c r="A13" s="12"/>
      <c r="B13" s="12">
        <v>6381</v>
      </c>
      <c r="C13" s="13"/>
      <c r="D13" s="62" t="s">
        <v>155</v>
      </c>
      <c r="E13" s="68">
        <v>6072.93</v>
      </c>
      <c r="F13" s="68">
        <v>6298.83</v>
      </c>
      <c r="G13" s="68">
        <v>4471.67</v>
      </c>
      <c r="H13" s="127">
        <f t="shared" si="0"/>
        <v>70.992073131041806</v>
      </c>
      <c r="I13" s="127">
        <f t="shared" si="1"/>
        <v>73.632826329300684</v>
      </c>
    </row>
    <row r="14" spans="1:9" ht="25.5" x14ac:dyDescent="0.25">
      <c r="A14" s="12"/>
      <c r="B14" s="12">
        <v>6382</v>
      </c>
      <c r="C14" s="13"/>
      <c r="D14" s="62" t="s">
        <v>156</v>
      </c>
      <c r="E14" s="68">
        <v>0</v>
      </c>
      <c r="F14" s="68">
        <v>0</v>
      </c>
      <c r="G14" s="68">
        <v>0</v>
      </c>
      <c r="H14" s="127">
        <v>0</v>
      </c>
      <c r="I14" s="127">
        <v>0</v>
      </c>
    </row>
    <row r="15" spans="1:9" x14ac:dyDescent="0.25">
      <c r="A15" s="12"/>
      <c r="B15" s="12"/>
      <c r="C15" s="13">
        <v>11</v>
      </c>
      <c r="D15" s="13" t="s">
        <v>88</v>
      </c>
      <c r="E15" s="68">
        <v>0</v>
      </c>
      <c r="F15" s="68">
        <v>0</v>
      </c>
      <c r="G15" s="68">
        <v>0</v>
      </c>
      <c r="H15" s="127">
        <v>0</v>
      </c>
      <c r="I15" s="127">
        <v>0</v>
      </c>
    </row>
    <row r="16" spans="1:9" x14ac:dyDescent="0.25">
      <c r="A16" s="81"/>
      <c r="B16" s="12"/>
      <c r="C16" s="13">
        <v>51</v>
      </c>
      <c r="D16" s="13" t="s">
        <v>68</v>
      </c>
      <c r="E16" s="68">
        <v>6072.93</v>
      </c>
      <c r="F16" s="68">
        <v>6298.83</v>
      </c>
      <c r="G16" s="68">
        <v>4471.67</v>
      </c>
      <c r="H16" s="127">
        <f t="shared" si="0"/>
        <v>70.992073131041806</v>
      </c>
      <c r="I16" s="127">
        <f t="shared" si="1"/>
        <v>73.632826329300684</v>
      </c>
    </row>
    <row r="17" spans="1:9" x14ac:dyDescent="0.25">
      <c r="A17" s="81"/>
      <c r="B17" s="12"/>
      <c r="C17" s="13">
        <v>43</v>
      </c>
      <c r="D17" s="13" t="s">
        <v>157</v>
      </c>
      <c r="E17" s="68">
        <v>0</v>
      </c>
      <c r="F17" s="68">
        <v>0</v>
      </c>
      <c r="G17" s="68">
        <v>0</v>
      </c>
      <c r="H17" s="127">
        <v>0</v>
      </c>
      <c r="I17" s="127">
        <v>0</v>
      </c>
    </row>
    <row r="18" spans="1:9" ht="15.75" customHeight="1" x14ac:dyDescent="0.25">
      <c r="A18" s="81"/>
      <c r="B18" s="12"/>
      <c r="C18" s="13">
        <v>52</v>
      </c>
      <c r="D18" s="13" t="s">
        <v>158</v>
      </c>
      <c r="E18" s="68">
        <v>674799.86</v>
      </c>
      <c r="F18" s="68">
        <v>1597796.51</v>
      </c>
      <c r="G18" s="68">
        <v>890164.66</v>
      </c>
      <c r="H18" s="127">
        <f t="shared" si="0"/>
        <v>55.712016794929667</v>
      </c>
      <c r="I18" s="127">
        <f t="shared" si="1"/>
        <v>131.91535931853929</v>
      </c>
    </row>
    <row r="19" spans="1:9" ht="15.75" customHeight="1" x14ac:dyDescent="0.25">
      <c r="A19" s="81"/>
      <c r="B19" s="12"/>
      <c r="C19" s="13"/>
      <c r="D19" s="108" t="s">
        <v>159</v>
      </c>
      <c r="E19" s="67">
        <f>SUM(E15:E18)</f>
        <v>680872.79</v>
      </c>
      <c r="F19" s="67">
        <f>SUM(F15:F18)</f>
        <v>1604095.34</v>
      </c>
      <c r="G19" s="67">
        <f>SUM(G15:G18)</f>
        <v>894636.33000000007</v>
      </c>
      <c r="H19" s="127">
        <f t="shared" si="0"/>
        <v>55.77201726675424</v>
      </c>
      <c r="I19" s="127">
        <f t="shared" si="1"/>
        <v>131.39551809670644</v>
      </c>
    </row>
    <row r="20" spans="1:9" ht="15.75" customHeight="1" x14ac:dyDescent="0.25">
      <c r="A20" s="81"/>
      <c r="B20" s="28">
        <v>64</v>
      </c>
      <c r="C20" s="83"/>
      <c r="D20" s="84" t="s">
        <v>160</v>
      </c>
      <c r="E20" s="68">
        <v>1.96</v>
      </c>
      <c r="F20" s="68">
        <v>0</v>
      </c>
      <c r="G20" s="68">
        <v>11.22</v>
      </c>
      <c r="H20" s="127">
        <v>0</v>
      </c>
      <c r="I20" s="127">
        <f t="shared" si="1"/>
        <v>572.44897959183675</v>
      </c>
    </row>
    <row r="21" spans="1:9" ht="15.75" customHeight="1" x14ac:dyDescent="0.25">
      <c r="A21" s="81"/>
      <c r="B21" s="12">
        <v>641</v>
      </c>
      <c r="C21" s="13"/>
      <c r="D21" s="109" t="s">
        <v>161</v>
      </c>
      <c r="E21" s="68">
        <v>1.96</v>
      </c>
      <c r="F21" s="68">
        <v>0</v>
      </c>
      <c r="G21" s="68">
        <v>11.22</v>
      </c>
      <c r="H21" s="127">
        <v>0</v>
      </c>
      <c r="I21" s="127">
        <f t="shared" si="1"/>
        <v>572.44897959183675</v>
      </c>
    </row>
    <row r="22" spans="1:9" ht="24" customHeight="1" x14ac:dyDescent="0.25">
      <c r="A22" s="81"/>
      <c r="B22" s="12">
        <v>6413</v>
      </c>
      <c r="C22" s="13"/>
      <c r="D22" s="85" t="s">
        <v>162</v>
      </c>
      <c r="E22" s="68">
        <v>1.96</v>
      </c>
      <c r="F22" s="68">
        <v>0</v>
      </c>
      <c r="G22" s="68">
        <v>11.22</v>
      </c>
      <c r="H22" s="127">
        <v>0</v>
      </c>
      <c r="I22" s="127">
        <f t="shared" si="1"/>
        <v>572.44897959183675</v>
      </c>
    </row>
    <row r="23" spans="1:9" x14ac:dyDescent="0.25">
      <c r="A23" s="81"/>
      <c r="B23" s="12"/>
      <c r="C23" s="13">
        <v>43</v>
      </c>
      <c r="D23" s="13" t="s">
        <v>157</v>
      </c>
      <c r="E23" s="68">
        <v>1.96</v>
      </c>
      <c r="F23" s="68">
        <v>0</v>
      </c>
      <c r="G23" s="68">
        <v>11.22</v>
      </c>
      <c r="H23" s="127">
        <v>0</v>
      </c>
      <c r="I23" s="127">
        <f t="shared" si="1"/>
        <v>572.44897959183675</v>
      </c>
    </row>
    <row r="24" spans="1:9" ht="20.25" customHeight="1" x14ac:dyDescent="0.25">
      <c r="A24" s="81"/>
      <c r="B24" s="12"/>
      <c r="C24" s="13"/>
      <c r="D24" s="82" t="s">
        <v>159</v>
      </c>
      <c r="E24" s="68">
        <v>1.96</v>
      </c>
      <c r="F24" s="68">
        <v>0</v>
      </c>
      <c r="G24" s="68">
        <v>11.22</v>
      </c>
      <c r="H24" s="127">
        <v>0</v>
      </c>
      <c r="I24" s="127">
        <f t="shared" si="1"/>
        <v>572.44897959183675</v>
      </c>
    </row>
    <row r="25" spans="1:9" ht="38.25" x14ac:dyDescent="0.25">
      <c r="A25" s="81"/>
      <c r="B25" s="28">
        <v>65</v>
      </c>
      <c r="C25" s="83"/>
      <c r="D25" s="86" t="s">
        <v>163</v>
      </c>
      <c r="E25" s="68">
        <f t="shared" ref="E25:G26" si="2">SUM(E26)</f>
        <v>24467.59</v>
      </c>
      <c r="F25" s="68">
        <f t="shared" si="2"/>
        <v>24328.49</v>
      </c>
      <c r="G25" s="68">
        <f t="shared" si="2"/>
        <v>11844.49</v>
      </c>
      <c r="H25" s="127">
        <f t="shared" si="0"/>
        <v>48.685676751824708</v>
      </c>
      <c r="I25" s="127">
        <f t="shared" si="1"/>
        <v>48.408895195644526</v>
      </c>
    </row>
    <row r="26" spans="1:9" x14ac:dyDescent="0.25">
      <c r="A26" s="12"/>
      <c r="B26" s="12">
        <v>652</v>
      </c>
      <c r="C26" s="13"/>
      <c r="D26" s="62" t="s">
        <v>164</v>
      </c>
      <c r="E26" s="68">
        <f t="shared" si="2"/>
        <v>24467.59</v>
      </c>
      <c r="F26" s="68">
        <f t="shared" si="2"/>
        <v>24328.49</v>
      </c>
      <c r="G26" s="68">
        <f t="shared" si="2"/>
        <v>11844.49</v>
      </c>
      <c r="H26" s="127">
        <f t="shared" si="0"/>
        <v>48.685676751824708</v>
      </c>
      <c r="I26" s="127">
        <f t="shared" si="1"/>
        <v>48.408895195644526</v>
      </c>
    </row>
    <row r="27" spans="1:9" x14ac:dyDescent="0.25">
      <c r="A27" s="12"/>
      <c r="B27" s="12">
        <v>6526</v>
      </c>
      <c r="C27" s="13"/>
      <c r="D27" s="62" t="s">
        <v>165</v>
      </c>
      <c r="E27" s="68">
        <v>24467.59</v>
      </c>
      <c r="F27" s="68">
        <v>24328.49</v>
      </c>
      <c r="G27" s="68">
        <v>11844.49</v>
      </c>
      <c r="H27" s="127">
        <f t="shared" si="0"/>
        <v>48.685676751824708</v>
      </c>
      <c r="I27" s="127">
        <f t="shared" si="1"/>
        <v>48.408895195644526</v>
      </c>
    </row>
    <row r="28" spans="1:9" x14ac:dyDescent="0.25">
      <c r="A28" s="12"/>
      <c r="B28" s="12"/>
      <c r="C28" s="13">
        <v>11</v>
      </c>
      <c r="D28" s="13" t="s">
        <v>88</v>
      </c>
      <c r="E28" s="68">
        <v>0</v>
      </c>
      <c r="F28" s="68">
        <v>0</v>
      </c>
      <c r="G28" s="68">
        <v>0</v>
      </c>
      <c r="H28" s="127">
        <v>0</v>
      </c>
      <c r="I28" s="127">
        <v>0</v>
      </c>
    </row>
    <row r="29" spans="1:9" x14ac:dyDescent="0.25">
      <c r="A29" s="81"/>
      <c r="B29" s="12"/>
      <c r="C29" s="13">
        <v>51</v>
      </c>
      <c r="D29" s="13" t="s">
        <v>68</v>
      </c>
      <c r="E29" s="68">
        <v>0</v>
      </c>
      <c r="F29" s="68">
        <v>0</v>
      </c>
      <c r="G29" s="68">
        <v>0</v>
      </c>
      <c r="H29" s="127">
        <v>0</v>
      </c>
      <c r="I29" s="127">
        <v>0</v>
      </c>
    </row>
    <row r="30" spans="1:9" x14ac:dyDescent="0.25">
      <c r="A30" s="81"/>
      <c r="B30" s="12"/>
      <c r="C30" s="13">
        <v>43</v>
      </c>
      <c r="D30" s="13" t="s">
        <v>157</v>
      </c>
      <c r="E30" s="68">
        <v>24467.59</v>
      </c>
      <c r="F30" s="68">
        <v>24328.49</v>
      </c>
      <c r="G30" s="68">
        <v>11844.49</v>
      </c>
      <c r="H30" s="127">
        <f t="shared" si="0"/>
        <v>48.685676751824708</v>
      </c>
      <c r="I30" s="127">
        <f t="shared" si="1"/>
        <v>48.408895195644526</v>
      </c>
    </row>
    <row r="31" spans="1:9" x14ac:dyDescent="0.25">
      <c r="A31" s="81"/>
      <c r="B31" s="12"/>
      <c r="C31" s="13">
        <v>52</v>
      </c>
      <c r="D31" s="13" t="s">
        <v>158</v>
      </c>
      <c r="E31" s="68">
        <v>0</v>
      </c>
      <c r="F31" s="68">
        <v>0</v>
      </c>
      <c r="G31" s="68">
        <v>0</v>
      </c>
      <c r="H31" s="127">
        <v>0</v>
      </c>
      <c r="I31" s="127">
        <v>0</v>
      </c>
    </row>
    <row r="32" spans="1:9" ht="18.75" customHeight="1" x14ac:dyDescent="0.25">
      <c r="A32" s="81"/>
      <c r="B32" s="12"/>
      <c r="C32" s="13"/>
      <c r="D32" s="82" t="s">
        <v>159</v>
      </c>
      <c r="E32" s="68">
        <f>SUM(E28:E31)</f>
        <v>24467.59</v>
      </c>
      <c r="F32" s="68">
        <f>SUM(F28:F31)</f>
        <v>24328.49</v>
      </c>
      <c r="G32" s="68">
        <f>SUM(G28:G31)</f>
        <v>11844.49</v>
      </c>
      <c r="H32" s="127">
        <f t="shared" si="0"/>
        <v>48.685676751824708</v>
      </c>
      <c r="I32" s="127">
        <f t="shared" si="1"/>
        <v>48.408895195644526</v>
      </c>
    </row>
    <row r="33" spans="1:9" ht="38.25" customHeight="1" x14ac:dyDescent="0.25">
      <c r="A33" s="80"/>
      <c r="B33" s="80">
        <v>66</v>
      </c>
      <c r="C33" s="81"/>
      <c r="D33" s="75" t="s">
        <v>166</v>
      </c>
      <c r="E33" s="68">
        <f>SUM(E34+E37)</f>
        <v>5273.31</v>
      </c>
      <c r="F33" s="68">
        <f>SUM(F34+F37)</f>
        <v>0</v>
      </c>
      <c r="G33" s="68">
        <f>SUM(G34+G37)</f>
        <v>4501.6499999999996</v>
      </c>
      <c r="H33" s="127">
        <v>0</v>
      </c>
      <c r="I33" s="127">
        <f t="shared" si="1"/>
        <v>85.366686198990749</v>
      </c>
    </row>
    <row r="34" spans="1:9" ht="25.5" customHeight="1" x14ac:dyDescent="0.25">
      <c r="A34" s="80"/>
      <c r="B34" s="81">
        <v>661</v>
      </c>
      <c r="C34" s="81"/>
      <c r="D34" s="62" t="s">
        <v>167</v>
      </c>
      <c r="E34" s="68">
        <f>SUM(E35:E36)</f>
        <v>0</v>
      </c>
      <c r="F34" s="68">
        <f>SUM(F35:F36)</f>
        <v>0</v>
      </c>
      <c r="G34" s="68">
        <f>SUM(G35:G36)</f>
        <v>10.4</v>
      </c>
      <c r="H34" s="127">
        <v>0</v>
      </c>
      <c r="I34" s="127">
        <v>0</v>
      </c>
    </row>
    <row r="35" spans="1:9" x14ac:dyDescent="0.25">
      <c r="A35" s="12"/>
      <c r="B35" s="12">
        <v>6614</v>
      </c>
      <c r="C35" s="13"/>
      <c r="D35" s="62" t="s">
        <v>168</v>
      </c>
      <c r="E35" s="68">
        <v>0</v>
      </c>
      <c r="F35" s="68">
        <v>0</v>
      </c>
      <c r="G35" s="68">
        <v>10.4</v>
      </c>
      <c r="H35" s="127">
        <v>0</v>
      </c>
      <c r="I35" s="127">
        <v>0</v>
      </c>
    </row>
    <row r="36" spans="1:9" x14ac:dyDescent="0.25">
      <c r="A36" s="12"/>
      <c r="B36" s="12">
        <v>6615</v>
      </c>
      <c r="C36" s="13"/>
      <c r="D36" s="62" t="s">
        <v>169</v>
      </c>
      <c r="E36" s="68">
        <v>0</v>
      </c>
      <c r="F36" s="68">
        <v>0</v>
      </c>
      <c r="G36" s="68">
        <v>0</v>
      </c>
      <c r="H36" s="127">
        <v>0</v>
      </c>
      <c r="I36" s="127">
        <v>0</v>
      </c>
    </row>
    <row r="37" spans="1:9" ht="25.5" x14ac:dyDescent="0.25">
      <c r="A37" s="12"/>
      <c r="B37" s="12">
        <v>663</v>
      </c>
      <c r="C37" s="13"/>
      <c r="D37" s="62" t="s">
        <v>170</v>
      </c>
      <c r="E37" s="68">
        <f>SUM(E38:E39)</f>
        <v>5273.31</v>
      </c>
      <c r="F37" s="68">
        <v>0</v>
      </c>
      <c r="G37" s="68">
        <f>SUM(G38:G39)</f>
        <v>4491.25</v>
      </c>
      <c r="H37" s="127">
        <v>0</v>
      </c>
      <c r="I37" s="127">
        <f t="shared" si="1"/>
        <v>85.169466615844698</v>
      </c>
    </row>
    <row r="38" spans="1:9" x14ac:dyDescent="0.25">
      <c r="A38" s="12"/>
      <c r="B38" s="12">
        <v>6631</v>
      </c>
      <c r="C38" s="13"/>
      <c r="D38" s="62" t="s">
        <v>171</v>
      </c>
      <c r="E38" s="68">
        <v>5273.31</v>
      </c>
      <c r="F38" s="68">
        <v>0</v>
      </c>
      <c r="G38" s="68">
        <v>4491.25</v>
      </c>
      <c r="H38" s="127">
        <v>0</v>
      </c>
      <c r="I38" s="127">
        <f t="shared" si="1"/>
        <v>85.169466615844698</v>
      </c>
    </row>
    <row r="39" spans="1:9" x14ac:dyDescent="0.25">
      <c r="A39" s="12"/>
      <c r="B39" s="12">
        <v>6632</v>
      </c>
      <c r="C39" s="13"/>
      <c r="D39" s="62" t="s">
        <v>172</v>
      </c>
      <c r="E39" s="68">
        <v>0</v>
      </c>
      <c r="F39" s="68">
        <v>0</v>
      </c>
      <c r="G39" s="68">
        <v>0</v>
      </c>
      <c r="H39" s="127">
        <v>0</v>
      </c>
      <c r="I39" s="127">
        <v>0</v>
      </c>
    </row>
    <row r="40" spans="1:9" x14ac:dyDescent="0.25">
      <c r="A40" s="12"/>
      <c r="B40" s="12"/>
      <c r="C40" s="13">
        <v>11</v>
      </c>
      <c r="D40" s="13" t="s">
        <v>88</v>
      </c>
      <c r="E40" s="68">
        <v>0</v>
      </c>
      <c r="F40" s="68">
        <v>0</v>
      </c>
      <c r="G40" s="68">
        <v>0</v>
      </c>
      <c r="H40" s="127">
        <v>0</v>
      </c>
      <c r="I40" s="127">
        <v>0</v>
      </c>
    </row>
    <row r="41" spans="1:9" x14ac:dyDescent="0.25">
      <c r="A41" s="81"/>
      <c r="B41" s="12"/>
      <c r="C41" s="13">
        <v>51</v>
      </c>
      <c r="D41" s="13" t="s">
        <v>68</v>
      </c>
      <c r="E41" s="68">
        <v>0</v>
      </c>
      <c r="F41" s="68">
        <v>0</v>
      </c>
      <c r="G41" s="68">
        <v>0</v>
      </c>
      <c r="H41" s="127">
        <v>0</v>
      </c>
      <c r="I41" s="127">
        <v>0</v>
      </c>
    </row>
    <row r="42" spans="1:9" x14ac:dyDescent="0.25">
      <c r="A42" s="81"/>
      <c r="B42" s="12"/>
      <c r="C42" s="13">
        <v>43</v>
      </c>
      <c r="D42" s="13" t="s">
        <v>157</v>
      </c>
      <c r="E42" s="68">
        <v>0</v>
      </c>
      <c r="F42" s="68">
        <v>0</v>
      </c>
      <c r="G42" s="68">
        <v>10.4</v>
      </c>
      <c r="H42" s="127">
        <v>0</v>
      </c>
      <c r="I42" s="127">
        <v>0</v>
      </c>
    </row>
    <row r="43" spans="1:9" x14ac:dyDescent="0.25">
      <c r="A43" s="81"/>
      <c r="B43" s="12"/>
      <c r="C43" s="13">
        <v>52</v>
      </c>
      <c r="D43" s="13" t="s">
        <v>158</v>
      </c>
      <c r="E43" s="68">
        <v>0</v>
      </c>
      <c r="F43" s="68">
        <v>0</v>
      </c>
      <c r="G43" s="68">
        <v>0</v>
      </c>
      <c r="H43" s="127">
        <v>0</v>
      </c>
      <c r="I43" s="127">
        <v>0</v>
      </c>
    </row>
    <row r="44" spans="1:9" x14ac:dyDescent="0.25">
      <c r="A44" s="81"/>
      <c r="B44" s="12"/>
      <c r="C44" s="13">
        <v>61</v>
      </c>
      <c r="D44" s="82" t="s">
        <v>173</v>
      </c>
      <c r="E44" s="68">
        <v>5273.31</v>
      </c>
      <c r="F44" s="68">
        <v>0</v>
      </c>
      <c r="G44" s="68">
        <v>4491.25</v>
      </c>
      <c r="H44" s="127">
        <v>0</v>
      </c>
      <c r="I44" s="127">
        <f t="shared" si="1"/>
        <v>85.169466615844698</v>
      </c>
    </row>
    <row r="45" spans="1:9" x14ac:dyDescent="0.25">
      <c r="A45" s="81"/>
      <c r="B45" s="12"/>
      <c r="C45" s="13">
        <v>31</v>
      </c>
      <c r="D45" s="82" t="s">
        <v>174</v>
      </c>
      <c r="E45" s="68">
        <v>0</v>
      </c>
      <c r="F45" s="68"/>
      <c r="G45" s="68"/>
      <c r="H45" s="127">
        <v>0</v>
      </c>
      <c r="I45" s="127">
        <v>0</v>
      </c>
    </row>
    <row r="46" spans="1:9" ht="24.75" customHeight="1" x14ac:dyDescent="0.25">
      <c r="A46" s="81"/>
      <c r="B46" s="12"/>
      <c r="C46" s="13"/>
      <c r="D46" s="82" t="s">
        <v>159</v>
      </c>
      <c r="E46" s="68">
        <f>SUM(E40:E45)</f>
        <v>5273.31</v>
      </c>
      <c r="F46" s="68">
        <v>0</v>
      </c>
      <c r="G46" s="68">
        <f>SUM(G40:G45)</f>
        <v>4501.6499999999996</v>
      </c>
      <c r="H46" s="127">
        <v>0</v>
      </c>
      <c r="I46" s="127">
        <f t="shared" si="1"/>
        <v>85.366686198990749</v>
      </c>
    </row>
    <row r="47" spans="1:9" x14ac:dyDescent="0.25">
      <c r="A47" s="80"/>
      <c r="B47" s="28">
        <v>67</v>
      </c>
      <c r="C47" s="83"/>
      <c r="D47" s="84" t="s">
        <v>175</v>
      </c>
      <c r="E47" s="68">
        <f>SUM(E48)</f>
        <v>28205.47</v>
      </c>
      <c r="F47" s="68">
        <f>SUM(F48)</f>
        <v>60788.87</v>
      </c>
      <c r="G47" s="68">
        <f>SUM(G48)</f>
        <v>34637.07</v>
      </c>
      <c r="H47" s="127">
        <f t="shared" si="0"/>
        <v>56.979295716469146</v>
      </c>
      <c r="I47" s="127">
        <f t="shared" si="1"/>
        <v>122.80266912765502</v>
      </c>
    </row>
    <row r="48" spans="1:9" ht="38.25" x14ac:dyDescent="0.25">
      <c r="A48" s="12"/>
      <c r="B48" s="12">
        <v>671</v>
      </c>
      <c r="C48" s="13"/>
      <c r="D48" s="62" t="s">
        <v>176</v>
      </c>
      <c r="E48" s="68">
        <f>SUM(E49:E50)</f>
        <v>28205.47</v>
      </c>
      <c r="F48" s="68">
        <f>SUM(F49:F50)</f>
        <v>60788.87</v>
      </c>
      <c r="G48" s="68">
        <v>34637.07</v>
      </c>
      <c r="H48" s="127">
        <f t="shared" si="0"/>
        <v>56.979295716469146</v>
      </c>
      <c r="I48" s="127">
        <f t="shared" si="1"/>
        <v>122.80266912765502</v>
      </c>
    </row>
    <row r="49" spans="1:9" ht="25.5" x14ac:dyDescent="0.25">
      <c r="A49" s="12"/>
      <c r="B49" s="12">
        <v>6711</v>
      </c>
      <c r="C49" s="13"/>
      <c r="D49" s="62" t="s">
        <v>177</v>
      </c>
      <c r="E49" s="68">
        <v>28205.47</v>
      </c>
      <c r="F49" s="68">
        <v>60788.87</v>
      </c>
      <c r="G49" s="68">
        <v>34637.07</v>
      </c>
      <c r="H49" s="127">
        <f t="shared" si="0"/>
        <v>56.979295716469146</v>
      </c>
      <c r="I49" s="127">
        <f t="shared" si="1"/>
        <v>122.80266912765502</v>
      </c>
    </row>
    <row r="50" spans="1:9" ht="38.25" x14ac:dyDescent="0.25">
      <c r="A50" s="12"/>
      <c r="B50" s="12">
        <v>6712</v>
      </c>
      <c r="C50" s="13"/>
      <c r="D50" s="62" t="s">
        <v>178</v>
      </c>
      <c r="E50" s="68">
        <v>0</v>
      </c>
      <c r="F50" s="68">
        <v>0</v>
      </c>
      <c r="G50" s="68">
        <v>0</v>
      </c>
      <c r="H50" s="127">
        <v>0</v>
      </c>
      <c r="I50" s="127">
        <v>0</v>
      </c>
    </row>
    <row r="51" spans="1:9" x14ac:dyDescent="0.25">
      <c r="A51" s="12"/>
      <c r="B51" s="12"/>
      <c r="C51" s="13">
        <v>11</v>
      </c>
      <c r="D51" s="13" t="s">
        <v>88</v>
      </c>
      <c r="E51" s="68">
        <v>1299.1199999999999</v>
      </c>
      <c r="F51" s="68">
        <v>3259.87</v>
      </c>
      <c r="G51" s="68">
        <v>553.13</v>
      </c>
      <c r="H51" s="127">
        <f t="shared" si="0"/>
        <v>16.967854546346942</v>
      </c>
      <c r="I51" s="127">
        <f t="shared" si="1"/>
        <v>42.577283083933743</v>
      </c>
    </row>
    <row r="52" spans="1:9" x14ac:dyDescent="0.25">
      <c r="A52" s="81"/>
      <c r="B52" s="12"/>
      <c r="C52" s="13">
        <v>51</v>
      </c>
      <c r="D52" s="13" t="s">
        <v>68</v>
      </c>
      <c r="E52" s="68">
        <v>0</v>
      </c>
      <c r="F52" s="68">
        <v>0</v>
      </c>
      <c r="G52" s="68">
        <v>0</v>
      </c>
      <c r="H52" s="127">
        <v>0</v>
      </c>
      <c r="I52" s="127">
        <v>0</v>
      </c>
    </row>
    <row r="53" spans="1:9" x14ac:dyDescent="0.25">
      <c r="A53" s="81"/>
      <c r="B53" s="12"/>
      <c r="C53" s="13">
        <v>43</v>
      </c>
      <c r="D53" s="13" t="s">
        <v>157</v>
      </c>
      <c r="E53" s="68">
        <v>0</v>
      </c>
      <c r="F53" s="68">
        <v>0</v>
      </c>
      <c r="G53" s="68">
        <v>0</v>
      </c>
      <c r="H53" s="127">
        <v>0</v>
      </c>
      <c r="I53" s="127">
        <v>0</v>
      </c>
    </row>
    <row r="54" spans="1:9" x14ac:dyDescent="0.25">
      <c r="A54" s="81"/>
      <c r="B54" s="12"/>
      <c r="C54" s="13">
        <v>44</v>
      </c>
      <c r="D54" s="13" t="s">
        <v>126</v>
      </c>
      <c r="E54" s="68">
        <v>26906.35</v>
      </c>
      <c r="F54" s="68">
        <v>57529</v>
      </c>
      <c r="G54" s="68">
        <v>34083.94</v>
      </c>
      <c r="H54" s="127">
        <f t="shared" si="0"/>
        <v>59.246536529402569</v>
      </c>
      <c r="I54" s="127">
        <f t="shared" si="1"/>
        <v>126.67619353795668</v>
      </c>
    </row>
    <row r="55" spans="1:9" x14ac:dyDescent="0.25">
      <c r="A55" s="81"/>
      <c r="B55" s="12"/>
      <c r="C55" s="13">
        <v>52</v>
      </c>
      <c r="D55" s="13" t="s">
        <v>158</v>
      </c>
      <c r="E55" s="68">
        <v>0</v>
      </c>
      <c r="F55" s="68">
        <v>0</v>
      </c>
      <c r="G55" s="68">
        <v>0</v>
      </c>
      <c r="H55" s="127">
        <v>0</v>
      </c>
      <c r="I55" s="127">
        <v>0</v>
      </c>
    </row>
    <row r="56" spans="1:9" x14ac:dyDescent="0.25">
      <c r="A56" s="81"/>
      <c r="B56" s="12"/>
      <c r="C56" s="13">
        <v>61</v>
      </c>
      <c r="D56" s="13" t="s">
        <v>173</v>
      </c>
      <c r="E56" s="68">
        <v>0</v>
      </c>
      <c r="F56" s="68">
        <v>0</v>
      </c>
      <c r="G56" s="68">
        <v>0</v>
      </c>
      <c r="H56" s="127">
        <v>0</v>
      </c>
      <c r="I56" s="127">
        <v>0</v>
      </c>
    </row>
    <row r="57" spans="1:9" x14ac:dyDescent="0.25">
      <c r="A57" s="81"/>
      <c r="B57" s="12"/>
      <c r="C57" s="13"/>
      <c r="D57" s="82" t="s">
        <v>159</v>
      </c>
      <c r="E57" s="68">
        <f>SUM(E51:E56)</f>
        <v>28205.469999999998</v>
      </c>
      <c r="F57" s="68">
        <f>SUM(F51:F56)</f>
        <v>60788.87</v>
      </c>
      <c r="G57" s="68">
        <f>SUM(G51:G56)</f>
        <v>34637.07</v>
      </c>
      <c r="H57" s="127">
        <f t="shared" si="0"/>
        <v>56.979295716469146</v>
      </c>
      <c r="I57" s="127">
        <f t="shared" si="1"/>
        <v>122.80266912765502</v>
      </c>
    </row>
    <row r="58" spans="1:9" x14ac:dyDescent="0.25">
      <c r="A58" s="28"/>
      <c r="B58" s="28">
        <v>92</v>
      </c>
      <c r="C58" s="83"/>
      <c r="D58" s="75" t="s">
        <v>179</v>
      </c>
      <c r="E58" s="68">
        <v>0</v>
      </c>
      <c r="F58" s="68">
        <v>0</v>
      </c>
      <c r="G58" s="68">
        <v>0</v>
      </c>
      <c r="H58" s="127">
        <v>0</v>
      </c>
      <c r="I58" s="127">
        <v>0</v>
      </c>
    </row>
    <row r="59" spans="1:9" x14ac:dyDescent="0.25">
      <c r="A59" s="12"/>
      <c r="B59" s="12">
        <v>922</v>
      </c>
      <c r="C59" s="13"/>
      <c r="D59" s="62" t="s">
        <v>180</v>
      </c>
      <c r="E59" s="68">
        <v>-42404.88</v>
      </c>
      <c r="F59" s="68">
        <v>0</v>
      </c>
      <c r="G59" s="68">
        <v>33081.61</v>
      </c>
      <c r="H59" s="127">
        <v>0</v>
      </c>
      <c r="I59" s="127">
        <f t="shared" si="1"/>
        <v>-78.013686160649442</v>
      </c>
    </row>
    <row r="60" spans="1:9" x14ac:dyDescent="0.25">
      <c r="A60" s="12"/>
      <c r="B60" s="12"/>
      <c r="C60" s="13">
        <v>11</v>
      </c>
      <c r="D60" s="13" t="s">
        <v>88</v>
      </c>
      <c r="E60" s="68">
        <v>-548.19000000000005</v>
      </c>
      <c r="F60" s="70">
        <v>0</v>
      </c>
      <c r="G60" s="70">
        <v>-511.6</v>
      </c>
      <c r="H60" s="127">
        <v>0</v>
      </c>
      <c r="I60" s="127">
        <f t="shared" si="1"/>
        <v>93.32530691913388</v>
      </c>
    </row>
    <row r="61" spans="1:9" x14ac:dyDescent="0.25">
      <c r="A61" s="81"/>
      <c r="B61" s="12"/>
      <c r="C61" s="13">
        <v>51</v>
      </c>
      <c r="D61" s="13" t="s">
        <v>68</v>
      </c>
      <c r="E61" s="68">
        <v>-3100.72</v>
      </c>
      <c r="F61" s="70">
        <v>0</v>
      </c>
      <c r="G61" s="70">
        <v>577.04999999999995</v>
      </c>
      <c r="H61" s="127">
        <v>0</v>
      </c>
      <c r="I61" s="127">
        <f t="shared" si="1"/>
        <v>-18.610193761448954</v>
      </c>
    </row>
    <row r="62" spans="1:9" x14ac:dyDescent="0.25">
      <c r="A62" s="81"/>
      <c r="B62" s="12"/>
      <c r="C62" s="13">
        <v>43</v>
      </c>
      <c r="D62" s="13" t="s">
        <v>157</v>
      </c>
      <c r="E62" s="68">
        <v>0</v>
      </c>
      <c r="F62" s="70">
        <v>0</v>
      </c>
      <c r="G62" s="70">
        <v>2544.71</v>
      </c>
      <c r="H62" s="127">
        <v>0</v>
      </c>
      <c r="I62" s="127">
        <v>0</v>
      </c>
    </row>
    <row r="63" spans="1:9" x14ac:dyDescent="0.25">
      <c r="A63" s="81"/>
      <c r="B63" s="12"/>
      <c r="C63" s="13">
        <v>44</v>
      </c>
      <c r="D63" s="13" t="s">
        <v>126</v>
      </c>
      <c r="E63" s="68">
        <v>-19954.3</v>
      </c>
      <c r="F63" s="70">
        <v>0</v>
      </c>
      <c r="G63" s="70">
        <v>-493.71</v>
      </c>
      <c r="H63" s="127">
        <v>0</v>
      </c>
      <c r="I63" s="127">
        <f t="shared" si="1"/>
        <v>2.4742035551234571</v>
      </c>
    </row>
    <row r="64" spans="1:9" x14ac:dyDescent="0.25">
      <c r="A64" s="81"/>
      <c r="B64" s="12"/>
      <c r="C64" s="13">
        <v>52</v>
      </c>
      <c r="D64" s="13" t="s">
        <v>158</v>
      </c>
      <c r="E64" s="68">
        <v>-20453.02</v>
      </c>
      <c r="F64" s="70">
        <v>0</v>
      </c>
      <c r="G64" s="70">
        <v>30123.42</v>
      </c>
      <c r="H64" s="127">
        <v>0</v>
      </c>
      <c r="I64" s="127">
        <f t="shared" si="1"/>
        <v>-147.28103722579843</v>
      </c>
    </row>
    <row r="65" spans="1:9" x14ac:dyDescent="0.25">
      <c r="A65" s="81"/>
      <c r="B65" s="12"/>
      <c r="C65" s="13">
        <v>61</v>
      </c>
      <c r="D65" s="13" t="s">
        <v>173</v>
      </c>
      <c r="E65" s="68">
        <v>1291.3499999999999</v>
      </c>
      <c r="F65" s="70">
        <v>0</v>
      </c>
      <c r="G65" s="70">
        <v>841.74</v>
      </c>
      <c r="H65" s="127">
        <v>0</v>
      </c>
      <c r="I65" s="127">
        <f t="shared" si="1"/>
        <v>65.18294807759321</v>
      </c>
    </row>
    <row r="66" spans="1:9" x14ac:dyDescent="0.25">
      <c r="A66" s="81"/>
      <c r="B66" s="12"/>
      <c r="C66" s="13">
        <v>31</v>
      </c>
      <c r="D66" s="82" t="s">
        <v>174</v>
      </c>
      <c r="E66" s="68">
        <v>0</v>
      </c>
      <c r="F66" s="70"/>
      <c r="G66" s="70"/>
      <c r="H66" s="127">
        <v>0</v>
      </c>
      <c r="I66" s="127">
        <v>0</v>
      </c>
    </row>
    <row r="67" spans="1:9" x14ac:dyDescent="0.25">
      <c r="A67" s="81"/>
      <c r="B67" s="12"/>
      <c r="C67" s="13"/>
      <c r="D67" s="13"/>
      <c r="E67" s="68">
        <v>0</v>
      </c>
      <c r="F67" s="68">
        <v>0</v>
      </c>
      <c r="G67" s="68">
        <v>0</v>
      </c>
      <c r="H67" s="127">
        <v>0</v>
      </c>
      <c r="I67" s="127">
        <v>0</v>
      </c>
    </row>
    <row r="68" spans="1:9" x14ac:dyDescent="0.25">
      <c r="A68" s="81"/>
      <c r="B68" s="12" t="s">
        <v>181</v>
      </c>
      <c r="C68" s="13"/>
      <c r="D68" s="13"/>
      <c r="E68" s="68">
        <f>SUM(E8+E20+E25+E33+E47)</f>
        <v>738821.12</v>
      </c>
      <c r="F68" s="68">
        <f>SUM(F8+F20+F25+F33+F47)</f>
        <v>1689212.7000000002</v>
      </c>
      <c r="G68" s="68">
        <f>SUM(G8+G20+G25+G33+G47)</f>
        <v>945630.76</v>
      </c>
      <c r="H68" s="127">
        <f t="shared" si="0"/>
        <v>55.98056183214819</v>
      </c>
      <c r="I68" s="127">
        <f t="shared" si="1"/>
        <v>127.9918419224399</v>
      </c>
    </row>
    <row r="69" spans="1:9" x14ac:dyDescent="0.25">
      <c r="A69" s="81"/>
      <c r="B69" s="12"/>
      <c r="C69" s="13"/>
      <c r="D69" s="82" t="s">
        <v>159</v>
      </c>
      <c r="E69" s="68">
        <f>SUM(E19+E24+E32+E46+E57)</f>
        <v>738821.12</v>
      </c>
      <c r="F69" s="68">
        <f>SUM(F19+F24+F32+F46+F57)</f>
        <v>1689212.7000000002</v>
      </c>
      <c r="G69" s="68">
        <f>SUM(G19+G24+G32+G46+G57)</f>
        <v>945630.76</v>
      </c>
      <c r="H69" s="127">
        <f t="shared" si="0"/>
        <v>55.98056183214819</v>
      </c>
      <c r="I69" s="127">
        <f t="shared" si="1"/>
        <v>127.9918419224399</v>
      </c>
    </row>
    <row r="70" spans="1:9" x14ac:dyDescent="0.25">
      <c r="A70" s="87"/>
      <c r="B70" s="88"/>
      <c r="C70" s="89"/>
      <c r="D70" s="89"/>
      <c r="E70" s="89"/>
      <c r="F70" s="90"/>
      <c r="G70" s="90"/>
      <c r="H70" s="90"/>
      <c r="I70" s="131"/>
    </row>
    <row r="71" spans="1:9" ht="15.75" x14ac:dyDescent="0.25">
      <c r="A71" s="210" t="s">
        <v>38</v>
      </c>
      <c r="B71" s="211"/>
      <c r="C71" s="211"/>
      <c r="D71" s="211"/>
      <c r="E71" s="211"/>
      <c r="F71" s="132"/>
      <c r="G71" s="132"/>
      <c r="H71" s="133"/>
      <c r="I71" s="127"/>
    </row>
    <row r="72" spans="1:9" ht="25.5" x14ac:dyDescent="0.25">
      <c r="A72" s="92" t="s">
        <v>5</v>
      </c>
      <c r="B72" s="76" t="s">
        <v>6</v>
      </c>
      <c r="C72" s="76" t="s">
        <v>150</v>
      </c>
      <c r="D72" s="76" t="s">
        <v>3</v>
      </c>
      <c r="E72" s="20" t="s">
        <v>210</v>
      </c>
      <c r="F72" s="21" t="s">
        <v>26</v>
      </c>
      <c r="G72" s="21" t="s">
        <v>217</v>
      </c>
      <c r="H72" s="130" t="s">
        <v>219</v>
      </c>
      <c r="I72" s="130" t="s">
        <v>219</v>
      </c>
    </row>
    <row r="73" spans="1:9" s="126" customFormat="1" x14ac:dyDescent="0.25">
      <c r="A73" s="134"/>
      <c r="B73" s="135"/>
      <c r="C73" s="135"/>
      <c r="D73" s="135"/>
      <c r="E73" s="136">
        <v>1</v>
      </c>
      <c r="F73" s="136">
        <v>2</v>
      </c>
      <c r="G73" s="136">
        <v>3</v>
      </c>
      <c r="H73" s="136" t="s">
        <v>220</v>
      </c>
      <c r="I73" s="136" t="s">
        <v>221</v>
      </c>
    </row>
    <row r="74" spans="1:9" x14ac:dyDescent="0.25">
      <c r="A74" s="77">
        <v>3</v>
      </c>
      <c r="B74" s="77"/>
      <c r="C74" s="77"/>
      <c r="D74" s="78" t="s">
        <v>8</v>
      </c>
      <c r="E74" s="79">
        <f>SUM(E75+E92+E133+E144)</f>
        <v>712601.62</v>
      </c>
      <c r="F74" s="79">
        <f>SUM(F75+F92+F133+F144)</f>
        <v>1660212.7</v>
      </c>
      <c r="G74" s="79">
        <f>SUM(G75+G92+G133+G144)</f>
        <v>912549.15000000014</v>
      </c>
      <c r="H74" s="142">
        <f t="shared" ref="H74:H135" si="3">SUM(G74/F74)*100</f>
        <v>54.965797454747822</v>
      </c>
      <c r="I74" s="142">
        <f t="shared" ref="I74:I134" si="4">SUM(G74/E74)*100</f>
        <v>128.05880935269275</v>
      </c>
    </row>
    <row r="75" spans="1:9" x14ac:dyDescent="0.25">
      <c r="A75" s="80"/>
      <c r="B75" s="80">
        <v>31</v>
      </c>
      <c r="C75" s="80"/>
      <c r="D75" s="103" t="s">
        <v>9</v>
      </c>
      <c r="E75" s="67">
        <f>SUM(E76+E80+E82)</f>
        <v>578422.9</v>
      </c>
      <c r="F75" s="67">
        <f>SUM(F76+F80+F82)</f>
        <v>1414060.7</v>
      </c>
      <c r="G75" s="67">
        <f>SUM(G76+G80+G82)</f>
        <v>779438.9</v>
      </c>
      <c r="H75" s="127">
        <f t="shared" si="3"/>
        <v>55.120611159054214</v>
      </c>
      <c r="I75" s="127">
        <f t="shared" si="4"/>
        <v>134.75242767877967</v>
      </c>
    </row>
    <row r="76" spans="1:9" x14ac:dyDescent="0.25">
      <c r="A76" s="80"/>
      <c r="B76" s="81">
        <v>311</v>
      </c>
      <c r="C76" s="81"/>
      <c r="D76" s="62" t="s">
        <v>69</v>
      </c>
      <c r="E76" s="68">
        <f>SUM(E77:E79)</f>
        <v>480969.37</v>
      </c>
      <c r="F76" s="68">
        <f>SUM(F77:F79)</f>
        <v>1155812</v>
      </c>
      <c r="G76" s="68">
        <f>SUM(G77:G79)</f>
        <v>646163.79</v>
      </c>
      <c r="H76" s="127">
        <f t="shared" si="3"/>
        <v>55.905613542686872</v>
      </c>
      <c r="I76" s="127">
        <f t="shared" si="4"/>
        <v>134.34614141852734</v>
      </c>
    </row>
    <row r="77" spans="1:9" x14ac:dyDescent="0.25">
      <c r="A77" s="12"/>
      <c r="B77" s="12">
        <v>3111</v>
      </c>
      <c r="C77" s="13"/>
      <c r="D77" s="62" t="s">
        <v>70</v>
      </c>
      <c r="E77" s="68">
        <v>456561.31</v>
      </c>
      <c r="F77" s="68">
        <v>1124212</v>
      </c>
      <c r="G77" s="68">
        <v>616983.51</v>
      </c>
      <c r="H77" s="127">
        <f t="shared" si="3"/>
        <v>54.881420052445627</v>
      </c>
      <c r="I77" s="127">
        <f t="shared" si="4"/>
        <v>135.1370553058909</v>
      </c>
    </row>
    <row r="78" spans="1:9" x14ac:dyDescent="0.25">
      <c r="A78" s="12"/>
      <c r="B78" s="12">
        <v>3113</v>
      </c>
      <c r="C78" s="13"/>
      <c r="D78" s="62" t="s">
        <v>71</v>
      </c>
      <c r="E78" s="68">
        <v>17682.080000000002</v>
      </c>
      <c r="F78" s="68">
        <v>18000</v>
      </c>
      <c r="G78" s="68">
        <v>22203.11</v>
      </c>
      <c r="H78" s="127">
        <f t="shared" si="3"/>
        <v>123.35061111111112</v>
      </c>
      <c r="I78" s="127">
        <f t="shared" si="4"/>
        <v>125.56842860116004</v>
      </c>
    </row>
    <row r="79" spans="1:9" x14ac:dyDescent="0.25">
      <c r="A79" s="12"/>
      <c r="B79" s="12">
        <v>3114</v>
      </c>
      <c r="C79" s="13"/>
      <c r="D79" s="62" t="s">
        <v>72</v>
      </c>
      <c r="E79" s="68">
        <v>6725.98</v>
      </c>
      <c r="F79" s="68">
        <v>13600</v>
      </c>
      <c r="G79" s="68">
        <v>6977.17</v>
      </c>
      <c r="H79" s="127">
        <f t="shared" si="3"/>
        <v>51.302720588235296</v>
      </c>
      <c r="I79" s="127">
        <f t="shared" si="4"/>
        <v>103.73462305864723</v>
      </c>
    </row>
    <row r="80" spans="1:9" x14ac:dyDescent="0.25">
      <c r="A80" s="12"/>
      <c r="B80" s="12">
        <v>312</v>
      </c>
      <c r="C80" s="13"/>
      <c r="D80" s="62" t="s">
        <v>73</v>
      </c>
      <c r="E80" s="68">
        <v>18741.86</v>
      </c>
      <c r="F80" s="68">
        <v>62760</v>
      </c>
      <c r="G80" s="68">
        <v>27308.75</v>
      </c>
      <c r="H80" s="127">
        <f t="shared" si="3"/>
        <v>43.51298597833015</v>
      </c>
      <c r="I80" s="127">
        <f t="shared" si="4"/>
        <v>145.70992420176012</v>
      </c>
    </row>
    <row r="81" spans="1:9" x14ac:dyDescent="0.25">
      <c r="A81" s="12"/>
      <c r="B81" s="12">
        <v>3121</v>
      </c>
      <c r="C81" s="13"/>
      <c r="D81" s="62" t="s">
        <v>74</v>
      </c>
      <c r="E81" s="68">
        <v>18741.86</v>
      </c>
      <c r="F81" s="68">
        <v>62760</v>
      </c>
      <c r="G81" s="68">
        <v>27308.75</v>
      </c>
      <c r="H81" s="127">
        <f t="shared" si="3"/>
        <v>43.51298597833015</v>
      </c>
      <c r="I81" s="127">
        <f t="shared" si="4"/>
        <v>145.70992420176012</v>
      </c>
    </row>
    <row r="82" spans="1:9" x14ac:dyDescent="0.25">
      <c r="A82" s="12"/>
      <c r="B82" s="12">
        <v>313</v>
      </c>
      <c r="C82" s="13"/>
      <c r="D82" s="62" t="s">
        <v>75</v>
      </c>
      <c r="E82" s="68">
        <f>SUM(E83:E85)</f>
        <v>78711.67</v>
      </c>
      <c r="F82" s="68">
        <f>SUM(F83:F84)</f>
        <v>195488.7</v>
      </c>
      <c r="G82" s="68">
        <f>SUM(G83:G84)</f>
        <v>105966.36</v>
      </c>
      <c r="H82" s="127">
        <f t="shared" si="3"/>
        <v>54.205874815270647</v>
      </c>
      <c r="I82" s="127">
        <f t="shared" si="4"/>
        <v>134.62598366925769</v>
      </c>
    </row>
    <row r="83" spans="1:9" x14ac:dyDescent="0.25">
      <c r="A83" s="12"/>
      <c r="B83" s="12">
        <v>3131</v>
      </c>
      <c r="C83" s="13"/>
      <c r="D83" s="62" t="s">
        <v>76</v>
      </c>
      <c r="E83" s="68">
        <v>0</v>
      </c>
      <c r="F83" s="68">
        <v>0</v>
      </c>
      <c r="G83" s="68">
        <v>0</v>
      </c>
      <c r="H83" s="127">
        <v>0</v>
      </c>
      <c r="I83" s="127">
        <v>0</v>
      </c>
    </row>
    <row r="84" spans="1:9" ht="25.5" x14ac:dyDescent="0.25">
      <c r="A84" s="12"/>
      <c r="B84" s="12">
        <v>3132</v>
      </c>
      <c r="C84" s="13"/>
      <c r="D84" s="62" t="s">
        <v>77</v>
      </c>
      <c r="E84" s="68">
        <v>78711.67</v>
      </c>
      <c r="F84" s="68">
        <v>195488.7</v>
      </c>
      <c r="G84" s="68">
        <v>105966.36</v>
      </c>
      <c r="H84" s="127">
        <f t="shared" si="3"/>
        <v>54.205874815270647</v>
      </c>
      <c r="I84" s="127">
        <f t="shared" si="4"/>
        <v>134.62598366925769</v>
      </c>
    </row>
    <row r="85" spans="1:9" ht="25.5" x14ac:dyDescent="0.25">
      <c r="A85" s="12"/>
      <c r="B85" s="12">
        <v>3133</v>
      </c>
      <c r="C85" s="13"/>
      <c r="D85" s="62" t="s">
        <v>187</v>
      </c>
      <c r="E85" s="68">
        <v>0</v>
      </c>
      <c r="F85" s="68">
        <v>0</v>
      </c>
      <c r="G85" s="68">
        <v>0</v>
      </c>
      <c r="H85" s="127">
        <v>0</v>
      </c>
      <c r="I85" s="127">
        <v>0</v>
      </c>
    </row>
    <row r="86" spans="1:9" x14ac:dyDescent="0.25">
      <c r="A86" s="12"/>
      <c r="B86" s="12"/>
      <c r="C86" s="13">
        <v>11</v>
      </c>
      <c r="D86" s="13" t="s">
        <v>88</v>
      </c>
      <c r="E86" s="68">
        <v>1852.64</v>
      </c>
      <c r="F86" s="68">
        <v>3236.87</v>
      </c>
      <c r="G86" s="68">
        <v>1055.04</v>
      </c>
      <c r="H86" s="127">
        <f t="shared" si="3"/>
        <v>32.594450812049914</v>
      </c>
      <c r="I86" s="127">
        <f t="shared" si="4"/>
        <v>56.947922963986521</v>
      </c>
    </row>
    <row r="87" spans="1:9" x14ac:dyDescent="0.25">
      <c r="A87" s="81"/>
      <c r="B87" s="12"/>
      <c r="C87" s="13">
        <v>51</v>
      </c>
      <c r="D87" s="13" t="s">
        <v>68</v>
      </c>
      <c r="E87" s="68">
        <v>2308.39</v>
      </c>
      <c r="F87" s="68">
        <v>6091.83</v>
      </c>
      <c r="G87" s="68">
        <v>3807.36</v>
      </c>
      <c r="H87" s="127">
        <f t="shared" si="3"/>
        <v>62.499445979287017</v>
      </c>
      <c r="I87" s="127">
        <f t="shared" si="4"/>
        <v>164.93573442962412</v>
      </c>
    </row>
    <row r="88" spans="1:9" x14ac:dyDescent="0.25">
      <c r="A88" s="81"/>
      <c r="B88" s="12"/>
      <c r="C88" s="13">
        <v>43</v>
      </c>
      <c r="D88" s="13" t="s">
        <v>157</v>
      </c>
      <c r="E88" s="68">
        <v>2922.42</v>
      </c>
      <c r="F88" s="68">
        <v>6603.49</v>
      </c>
      <c r="G88" s="68">
        <v>3033.4</v>
      </c>
      <c r="H88" s="127">
        <f t="shared" si="3"/>
        <v>45.936315493776782</v>
      </c>
      <c r="I88" s="127">
        <f t="shared" si="4"/>
        <v>103.79753765714716</v>
      </c>
    </row>
    <row r="89" spans="1:9" x14ac:dyDescent="0.25">
      <c r="A89" s="81"/>
      <c r="B89" s="12"/>
      <c r="C89" s="13">
        <v>52</v>
      </c>
      <c r="D89" s="13" t="s">
        <v>158</v>
      </c>
      <c r="E89" s="68">
        <v>571339.44999999995</v>
      </c>
      <c r="F89" s="68">
        <v>1398128.51</v>
      </c>
      <c r="G89" s="68">
        <v>771543.1</v>
      </c>
      <c r="H89" s="127">
        <f t="shared" si="3"/>
        <v>55.183990204162271</v>
      </c>
      <c r="I89" s="127">
        <f t="shared" si="4"/>
        <v>135.04110384815894</v>
      </c>
    </row>
    <row r="90" spans="1:9" x14ac:dyDescent="0.25">
      <c r="A90" s="93"/>
      <c r="B90" s="12"/>
      <c r="C90" s="13"/>
      <c r="D90" s="108" t="s">
        <v>159</v>
      </c>
      <c r="E90" s="67">
        <f>SUM(E86:E89)</f>
        <v>578422.89999999991</v>
      </c>
      <c r="F90" s="112">
        <f t="shared" ref="F90" si="5">SUM(F86:F89)</f>
        <v>1414060.7</v>
      </c>
      <c r="G90" s="112">
        <f t="shared" ref="G90" si="6">SUM(G86:G89)</f>
        <v>779438.9</v>
      </c>
      <c r="H90" s="127">
        <f t="shared" si="3"/>
        <v>55.120611159054214</v>
      </c>
      <c r="I90" s="127">
        <f t="shared" si="4"/>
        <v>134.7524276787797</v>
      </c>
    </row>
    <row r="91" spans="1:9" x14ac:dyDescent="0.25">
      <c r="A91" s="93"/>
      <c r="B91" s="12"/>
      <c r="C91" s="13"/>
      <c r="D91" s="108"/>
      <c r="E91" s="67"/>
      <c r="F91" s="112"/>
      <c r="G91" s="112"/>
      <c r="H91" s="112"/>
      <c r="I91" s="127">
        <v>0</v>
      </c>
    </row>
    <row r="92" spans="1:9" x14ac:dyDescent="0.25">
      <c r="A92" s="93"/>
      <c r="B92" s="28">
        <v>32</v>
      </c>
      <c r="C92" s="83"/>
      <c r="D92" s="103" t="s">
        <v>18</v>
      </c>
      <c r="E92" s="67">
        <f>SUM(E93+E98+E106+E116+E118)</f>
        <v>133407.32</v>
      </c>
      <c r="F92" s="67">
        <f>SUM(F93+F98+F106+F116+F118)</f>
        <v>240752</v>
      </c>
      <c r="G92" s="67">
        <f>SUM(G93+G98+G106+G116+G118)</f>
        <v>132328.43</v>
      </c>
      <c r="H92" s="127">
        <f t="shared" si="3"/>
        <v>54.964623346846544</v>
      </c>
      <c r="I92" s="127">
        <f t="shared" si="4"/>
        <v>99.191281258029903</v>
      </c>
    </row>
    <row r="93" spans="1:9" x14ac:dyDescent="0.25">
      <c r="A93" s="93"/>
      <c r="B93" s="81">
        <v>321</v>
      </c>
      <c r="C93" s="13"/>
      <c r="D93" s="62" t="s">
        <v>78</v>
      </c>
      <c r="E93" s="68">
        <f>SUM(E94:E97)</f>
        <v>32977.880000000005</v>
      </c>
      <c r="F93" s="68">
        <f>SUM(F94:F97)</f>
        <v>52974</v>
      </c>
      <c r="G93" s="68">
        <f>SUM(G94:G97)</f>
        <v>28241.469999999998</v>
      </c>
      <c r="H93" s="127">
        <f t="shared" si="3"/>
        <v>53.311945482689616</v>
      </c>
      <c r="I93" s="127">
        <f t="shared" si="4"/>
        <v>85.637615274238343</v>
      </c>
    </row>
    <row r="94" spans="1:9" x14ac:dyDescent="0.25">
      <c r="A94" s="93"/>
      <c r="B94" s="81">
        <v>3211</v>
      </c>
      <c r="C94" s="13"/>
      <c r="D94" s="62" t="s">
        <v>79</v>
      </c>
      <c r="E94" s="68">
        <v>4064.16</v>
      </c>
      <c r="F94" s="68">
        <v>6044</v>
      </c>
      <c r="G94" s="68">
        <v>2027.62</v>
      </c>
      <c r="H94" s="127">
        <f t="shared" si="3"/>
        <v>33.547650562541357</v>
      </c>
      <c r="I94" s="127">
        <f t="shared" si="4"/>
        <v>49.890260225975354</v>
      </c>
    </row>
    <row r="95" spans="1:9" ht="25.5" x14ac:dyDescent="0.25">
      <c r="A95" s="93"/>
      <c r="B95" s="12">
        <v>3212</v>
      </c>
      <c r="C95" s="13"/>
      <c r="D95" s="62" t="s">
        <v>127</v>
      </c>
      <c r="E95" s="68">
        <v>28038.1</v>
      </c>
      <c r="F95" s="68">
        <v>46230</v>
      </c>
      <c r="G95" s="68">
        <v>25559.35</v>
      </c>
      <c r="H95" s="127">
        <f t="shared" si="3"/>
        <v>55.287367510274713</v>
      </c>
      <c r="I95" s="127">
        <f t="shared" si="4"/>
        <v>91.159351025925446</v>
      </c>
    </row>
    <row r="96" spans="1:9" x14ac:dyDescent="0.25">
      <c r="A96" s="93"/>
      <c r="B96" s="12">
        <v>3213</v>
      </c>
      <c r="C96" s="13"/>
      <c r="D96" s="62" t="s">
        <v>81</v>
      </c>
      <c r="E96" s="68">
        <v>688.82</v>
      </c>
      <c r="F96" s="68">
        <v>500</v>
      </c>
      <c r="G96" s="68">
        <v>550</v>
      </c>
      <c r="H96" s="127">
        <f t="shared" si="3"/>
        <v>110.00000000000001</v>
      </c>
      <c r="I96" s="127">
        <f t="shared" si="4"/>
        <v>79.846694346854036</v>
      </c>
    </row>
    <row r="97" spans="1:9" x14ac:dyDescent="0.25">
      <c r="A97" s="93"/>
      <c r="B97" s="12">
        <v>3214</v>
      </c>
      <c r="C97" s="13"/>
      <c r="D97" s="62" t="s">
        <v>82</v>
      </c>
      <c r="E97" s="68">
        <v>186.8</v>
      </c>
      <c r="F97" s="68">
        <v>200</v>
      </c>
      <c r="G97" s="68">
        <v>104.5</v>
      </c>
      <c r="H97" s="127">
        <f t="shared" si="3"/>
        <v>52.25</v>
      </c>
      <c r="I97" s="127">
        <f t="shared" si="4"/>
        <v>55.942184154175592</v>
      </c>
    </row>
    <row r="98" spans="1:9" x14ac:dyDescent="0.25">
      <c r="A98" s="94"/>
      <c r="B98" s="12">
        <v>322</v>
      </c>
      <c r="C98" s="13"/>
      <c r="D98" s="62" t="s">
        <v>89</v>
      </c>
      <c r="E98" s="68">
        <f>SUM(E99:E105)</f>
        <v>56660.31</v>
      </c>
      <c r="F98" s="68">
        <v>139408</v>
      </c>
      <c r="G98" s="68">
        <f>SUM(G99:G105)</f>
        <v>70052.58</v>
      </c>
      <c r="H98" s="127">
        <f t="shared" si="3"/>
        <v>50.250043039136926</v>
      </c>
      <c r="I98" s="127">
        <f t="shared" si="4"/>
        <v>123.63606905786433</v>
      </c>
    </row>
    <row r="99" spans="1:9" x14ac:dyDescent="0.25">
      <c r="A99" s="94"/>
      <c r="B99" s="12">
        <v>3221</v>
      </c>
      <c r="C99" s="13"/>
      <c r="D99" s="62" t="s">
        <v>99</v>
      </c>
      <c r="E99" s="68">
        <v>10206.26</v>
      </c>
      <c r="F99" s="68">
        <v>12300</v>
      </c>
      <c r="G99" s="68">
        <v>10502.38</v>
      </c>
      <c r="H99" s="127">
        <f t="shared" si="3"/>
        <v>85.385203252032511</v>
      </c>
      <c r="I99" s="127">
        <f t="shared" si="4"/>
        <v>102.9013566183891</v>
      </c>
    </row>
    <row r="100" spans="1:9" x14ac:dyDescent="0.25">
      <c r="A100" s="95"/>
      <c r="B100" s="12">
        <v>3222</v>
      </c>
      <c r="C100" s="13"/>
      <c r="D100" s="62" t="s">
        <v>100</v>
      </c>
      <c r="E100" s="68">
        <v>35883.589999999997</v>
      </c>
      <c r="F100" s="68">
        <v>102408</v>
      </c>
      <c r="G100" s="68">
        <v>48942.74</v>
      </c>
      <c r="H100" s="127">
        <f t="shared" si="3"/>
        <v>47.791910788219667</v>
      </c>
      <c r="I100" s="127">
        <f t="shared" si="4"/>
        <v>136.39309779205482</v>
      </c>
    </row>
    <row r="101" spans="1:9" x14ac:dyDescent="0.25">
      <c r="A101" s="95"/>
      <c r="B101" s="17">
        <v>3223</v>
      </c>
      <c r="C101" s="14"/>
      <c r="D101" s="62" t="s">
        <v>101</v>
      </c>
      <c r="E101" s="68">
        <v>8366.7999999999993</v>
      </c>
      <c r="F101" s="68">
        <v>20000</v>
      </c>
      <c r="G101" s="68">
        <v>9056.41</v>
      </c>
      <c r="H101" s="127">
        <f t="shared" si="3"/>
        <v>45.282049999999998</v>
      </c>
      <c r="I101" s="127">
        <f t="shared" si="4"/>
        <v>108.24221924750204</v>
      </c>
    </row>
    <row r="102" spans="1:9" ht="25.5" x14ac:dyDescent="0.25">
      <c r="A102" s="95"/>
      <c r="B102" s="81">
        <v>3224</v>
      </c>
      <c r="C102" s="81"/>
      <c r="D102" s="62" t="s">
        <v>105</v>
      </c>
      <c r="E102" s="68">
        <v>1209.9100000000001</v>
      </c>
      <c r="F102" s="68">
        <v>1500</v>
      </c>
      <c r="G102" s="68">
        <v>876.05</v>
      </c>
      <c r="H102" s="127">
        <f t="shared" si="3"/>
        <v>58.403333333333329</v>
      </c>
      <c r="I102" s="127">
        <f t="shared" si="4"/>
        <v>72.406212032299905</v>
      </c>
    </row>
    <row r="103" spans="1:9" x14ac:dyDescent="0.25">
      <c r="A103" s="95"/>
      <c r="B103" s="81">
        <v>3225</v>
      </c>
      <c r="C103" s="13"/>
      <c r="D103" s="62" t="s">
        <v>106</v>
      </c>
      <c r="E103" s="68">
        <v>993.75</v>
      </c>
      <c r="F103" s="68">
        <v>2500</v>
      </c>
      <c r="G103" s="68">
        <v>675</v>
      </c>
      <c r="H103" s="127">
        <f t="shared" si="3"/>
        <v>27</v>
      </c>
      <c r="I103" s="127">
        <f t="shared" si="4"/>
        <v>67.924528301886795</v>
      </c>
    </row>
    <row r="104" spans="1:9" x14ac:dyDescent="0.25">
      <c r="A104" s="95"/>
      <c r="B104" s="96">
        <v>3226</v>
      </c>
      <c r="C104" s="95"/>
      <c r="D104" s="62" t="s">
        <v>107</v>
      </c>
      <c r="E104" s="68">
        <v>0</v>
      </c>
      <c r="F104" s="68">
        <v>0</v>
      </c>
      <c r="G104" s="68">
        <v>0</v>
      </c>
      <c r="H104" s="127">
        <v>0</v>
      </c>
      <c r="I104" s="127">
        <v>0</v>
      </c>
    </row>
    <row r="105" spans="1:9" x14ac:dyDescent="0.25">
      <c r="A105" s="95"/>
      <c r="B105" s="96">
        <v>3227</v>
      </c>
      <c r="C105" s="95"/>
      <c r="D105" s="62" t="s">
        <v>108</v>
      </c>
      <c r="E105" s="68">
        <v>0</v>
      </c>
      <c r="F105" s="68">
        <v>700</v>
      </c>
      <c r="G105" s="68">
        <v>0</v>
      </c>
      <c r="H105" s="127">
        <f t="shared" si="3"/>
        <v>0</v>
      </c>
      <c r="I105" s="127">
        <v>0</v>
      </c>
    </row>
    <row r="106" spans="1:9" x14ac:dyDescent="0.25">
      <c r="A106" s="95"/>
      <c r="B106" s="96">
        <v>323</v>
      </c>
      <c r="C106" s="95"/>
      <c r="D106" s="62" t="s">
        <v>90</v>
      </c>
      <c r="E106" s="68">
        <f>SUM(E107:E115)</f>
        <v>37855.929999999993</v>
      </c>
      <c r="F106" s="68">
        <f>SUM(F107:F115)</f>
        <v>39650</v>
      </c>
      <c r="G106" s="68">
        <f>SUM(G107:G115)</f>
        <v>27493.279999999999</v>
      </c>
      <c r="H106" s="127">
        <f t="shared" si="3"/>
        <v>69.339924337957129</v>
      </c>
      <c r="I106" s="127">
        <f t="shared" si="4"/>
        <v>72.626085265901551</v>
      </c>
    </row>
    <row r="107" spans="1:9" x14ac:dyDescent="0.25">
      <c r="A107" s="95"/>
      <c r="B107" s="96">
        <v>3231</v>
      </c>
      <c r="C107" s="95"/>
      <c r="D107" s="62" t="s">
        <v>109</v>
      </c>
      <c r="E107" s="68">
        <v>24977.98</v>
      </c>
      <c r="F107" s="68">
        <v>19900</v>
      </c>
      <c r="G107" s="68">
        <v>16337.47</v>
      </c>
      <c r="H107" s="127">
        <f t="shared" si="3"/>
        <v>82.097839195979887</v>
      </c>
      <c r="I107" s="127">
        <f t="shared" si="4"/>
        <v>65.407490918000576</v>
      </c>
    </row>
    <row r="108" spans="1:9" x14ac:dyDescent="0.25">
      <c r="A108" s="95"/>
      <c r="B108" s="96">
        <v>3232</v>
      </c>
      <c r="C108" s="95"/>
      <c r="D108" s="62" t="s">
        <v>110</v>
      </c>
      <c r="E108" s="68">
        <v>1145.69</v>
      </c>
      <c r="F108" s="68">
        <v>1500</v>
      </c>
      <c r="G108" s="68">
        <v>1251.52</v>
      </c>
      <c r="H108" s="127">
        <f t="shared" si="3"/>
        <v>83.434666666666672</v>
      </c>
      <c r="I108" s="127">
        <f t="shared" si="4"/>
        <v>109.2372282205483</v>
      </c>
    </row>
    <row r="109" spans="1:9" x14ac:dyDescent="0.25">
      <c r="A109" s="95"/>
      <c r="B109" s="96">
        <v>3233</v>
      </c>
      <c r="C109" s="95"/>
      <c r="D109" s="62" t="s">
        <v>128</v>
      </c>
      <c r="E109" s="68">
        <v>63.72</v>
      </c>
      <c r="F109" s="68">
        <v>200</v>
      </c>
      <c r="G109" s="68">
        <v>79.5</v>
      </c>
      <c r="H109" s="127">
        <f t="shared" si="3"/>
        <v>39.75</v>
      </c>
      <c r="I109" s="127">
        <f t="shared" si="4"/>
        <v>124.76459510357816</v>
      </c>
    </row>
    <row r="110" spans="1:9" x14ac:dyDescent="0.25">
      <c r="A110" s="95"/>
      <c r="B110" s="96">
        <v>3234</v>
      </c>
      <c r="C110" s="95"/>
      <c r="D110" s="62" t="s">
        <v>129</v>
      </c>
      <c r="E110" s="68">
        <v>8654.9500000000007</v>
      </c>
      <c r="F110" s="68">
        <v>5000</v>
      </c>
      <c r="G110" s="68">
        <v>4489.67</v>
      </c>
      <c r="H110" s="127">
        <f t="shared" si="3"/>
        <v>89.793400000000005</v>
      </c>
      <c r="I110" s="127">
        <f t="shared" si="4"/>
        <v>51.874014292399139</v>
      </c>
    </row>
    <row r="111" spans="1:9" x14ac:dyDescent="0.25">
      <c r="A111" s="95"/>
      <c r="B111" s="96">
        <v>3235</v>
      </c>
      <c r="C111" s="95"/>
      <c r="D111" s="62" t="s">
        <v>130</v>
      </c>
      <c r="E111" s="68">
        <v>197.14</v>
      </c>
      <c r="F111" s="68">
        <v>8160</v>
      </c>
      <c r="G111" s="68">
        <v>774.67</v>
      </c>
      <c r="H111" s="127">
        <f t="shared" si="3"/>
        <v>9.4935049019607831</v>
      </c>
      <c r="I111" s="127">
        <f t="shared" si="4"/>
        <v>392.95424571370597</v>
      </c>
    </row>
    <row r="112" spans="1:9" x14ac:dyDescent="0.25">
      <c r="A112" s="95"/>
      <c r="B112" s="96">
        <v>3236</v>
      </c>
      <c r="C112" s="95"/>
      <c r="D112" s="62" t="s">
        <v>131</v>
      </c>
      <c r="E112" s="68">
        <v>0</v>
      </c>
      <c r="F112" s="68">
        <v>1100</v>
      </c>
      <c r="G112" s="68">
        <v>197.29</v>
      </c>
      <c r="H112" s="127">
        <f t="shared" si="3"/>
        <v>17.935454545454547</v>
      </c>
      <c r="I112" s="127">
        <v>0</v>
      </c>
    </row>
    <row r="113" spans="1:9" x14ac:dyDescent="0.25">
      <c r="A113" s="95"/>
      <c r="B113" s="96">
        <v>3237</v>
      </c>
      <c r="C113" s="95"/>
      <c r="D113" s="62" t="s">
        <v>132</v>
      </c>
      <c r="E113" s="68">
        <v>0</v>
      </c>
      <c r="F113" s="68">
        <v>0</v>
      </c>
      <c r="G113" s="68">
        <v>149.31</v>
      </c>
      <c r="H113" s="127">
        <v>0</v>
      </c>
      <c r="I113" s="127">
        <v>0</v>
      </c>
    </row>
    <row r="114" spans="1:9" x14ac:dyDescent="0.25">
      <c r="A114" s="95"/>
      <c r="B114" s="96">
        <v>3238</v>
      </c>
      <c r="C114" s="95"/>
      <c r="D114" s="62" t="s">
        <v>133</v>
      </c>
      <c r="E114" s="68">
        <v>909.68</v>
      </c>
      <c r="F114" s="68">
        <v>1790</v>
      </c>
      <c r="G114" s="68">
        <v>1044.04</v>
      </c>
      <c r="H114" s="127">
        <f t="shared" si="3"/>
        <v>58.326256983240221</v>
      </c>
      <c r="I114" s="127">
        <f t="shared" si="4"/>
        <v>114.77002902119426</v>
      </c>
    </row>
    <row r="115" spans="1:9" x14ac:dyDescent="0.25">
      <c r="A115" s="95"/>
      <c r="B115" s="96">
        <v>3239</v>
      </c>
      <c r="C115" s="95"/>
      <c r="D115" s="62" t="s">
        <v>111</v>
      </c>
      <c r="E115" s="68">
        <v>1906.77</v>
      </c>
      <c r="F115" s="68">
        <v>2000</v>
      </c>
      <c r="G115" s="68">
        <v>3169.81</v>
      </c>
      <c r="H115" s="127">
        <f t="shared" si="3"/>
        <v>158.4905</v>
      </c>
      <c r="I115" s="127">
        <f t="shared" si="4"/>
        <v>166.2397667259292</v>
      </c>
    </row>
    <row r="116" spans="1:9" ht="25.5" x14ac:dyDescent="0.25">
      <c r="A116" s="95"/>
      <c r="B116" s="96">
        <v>324</v>
      </c>
      <c r="C116" s="95"/>
      <c r="D116" s="62" t="s">
        <v>91</v>
      </c>
      <c r="E116" s="68">
        <f>SUM(E117)</f>
        <v>0</v>
      </c>
      <c r="F116" s="68">
        <f>SUM(F117)</f>
        <v>0</v>
      </c>
      <c r="G116" s="68">
        <f>SUM(G117)</f>
        <v>0</v>
      </c>
      <c r="H116" s="127">
        <v>0</v>
      </c>
      <c r="I116" s="127">
        <v>0</v>
      </c>
    </row>
    <row r="117" spans="1:9" x14ac:dyDescent="0.25">
      <c r="A117" s="95"/>
      <c r="B117" s="96">
        <v>3241</v>
      </c>
      <c r="C117" s="95"/>
      <c r="D117" s="62" t="s">
        <v>183</v>
      </c>
      <c r="E117" s="68">
        <v>0</v>
      </c>
      <c r="F117" s="68">
        <v>0</v>
      </c>
      <c r="G117" s="68">
        <v>0</v>
      </c>
      <c r="H117" s="127">
        <v>0</v>
      </c>
      <c r="I117" s="127">
        <v>0</v>
      </c>
    </row>
    <row r="118" spans="1:9" x14ac:dyDescent="0.25">
      <c r="A118" s="95"/>
      <c r="B118" s="96">
        <v>329</v>
      </c>
      <c r="C118" s="95"/>
      <c r="D118" s="62" t="s">
        <v>92</v>
      </c>
      <c r="E118" s="68">
        <f>SUM(E119:E125)</f>
        <v>5913.2</v>
      </c>
      <c r="F118" s="68">
        <f>SUM(F119:F125)</f>
        <v>8720</v>
      </c>
      <c r="G118" s="68">
        <f>SUM(G119:G125)</f>
        <v>6541.1</v>
      </c>
      <c r="H118" s="127">
        <f t="shared" si="3"/>
        <v>75.012614678899098</v>
      </c>
      <c r="I118" s="127">
        <f t="shared" si="4"/>
        <v>110.61861597781235</v>
      </c>
    </row>
    <row r="119" spans="1:9" ht="25.5" x14ac:dyDescent="0.25">
      <c r="A119" s="95"/>
      <c r="B119" s="96">
        <v>3291</v>
      </c>
      <c r="C119" s="95"/>
      <c r="D119" s="62" t="s">
        <v>135</v>
      </c>
      <c r="E119" s="68">
        <v>0</v>
      </c>
      <c r="F119" s="68">
        <v>0</v>
      </c>
      <c r="G119" s="68">
        <v>0</v>
      </c>
      <c r="H119" s="127">
        <v>0</v>
      </c>
      <c r="I119" s="127">
        <v>0</v>
      </c>
    </row>
    <row r="120" spans="1:9" x14ac:dyDescent="0.25">
      <c r="A120" s="95"/>
      <c r="B120" s="96">
        <v>3292</v>
      </c>
      <c r="C120" s="95"/>
      <c r="D120" s="62" t="s">
        <v>136</v>
      </c>
      <c r="E120" s="68">
        <v>0</v>
      </c>
      <c r="F120" s="68">
        <v>1200</v>
      </c>
      <c r="G120" s="68">
        <v>0</v>
      </c>
      <c r="H120" s="127">
        <f t="shared" si="3"/>
        <v>0</v>
      </c>
      <c r="I120" s="127">
        <v>0</v>
      </c>
    </row>
    <row r="121" spans="1:9" x14ac:dyDescent="0.25">
      <c r="A121" s="95"/>
      <c r="B121" s="96">
        <v>3293</v>
      </c>
      <c r="C121" s="95"/>
      <c r="D121" s="62" t="s">
        <v>137</v>
      </c>
      <c r="E121" s="68">
        <v>0</v>
      </c>
      <c r="F121" s="68">
        <v>0</v>
      </c>
      <c r="G121" s="68">
        <v>1882</v>
      </c>
      <c r="H121" s="127">
        <v>0</v>
      </c>
      <c r="I121" s="127">
        <v>0</v>
      </c>
    </row>
    <row r="122" spans="1:9" x14ac:dyDescent="0.25">
      <c r="A122" s="95"/>
      <c r="B122" s="96">
        <v>3294</v>
      </c>
      <c r="C122" s="95"/>
      <c r="D122" s="62" t="s">
        <v>138</v>
      </c>
      <c r="E122" s="68">
        <v>108.09</v>
      </c>
      <c r="F122" s="68">
        <v>160</v>
      </c>
      <c r="G122" s="68">
        <v>108.09</v>
      </c>
      <c r="H122" s="127">
        <f t="shared" si="3"/>
        <v>67.556250000000006</v>
      </c>
      <c r="I122" s="127">
        <f t="shared" si="4"/>
        <v>100</v>
      </c>
    </row>
    <row r="123" spans="1:9" x14ac:dyDescent="0.25">
      <c r="A123" s="95"/>
      <c r="B123" s="96">
        <v>3295</v>
      </c>
      <c r="C123" s="95"/>
      <c r="D123" s="62" t="s">
        <v>112</v>
      </c>
      <c r="E123" s="68">
        <v>1400</v>
      </c>
      <c r="F123" s="68">
        <v>3360</v>
      </c>
      <c r="G123" s="68">
        <v>2025.04</v>
      </c>
      <c r="H123" s="127">
        <f t="shared" si="3"/>
        <v>60.269047619047619</v>
      </c>
      <c r="I123" s="127">
        <f t="shared" si="4"/>
        <v>144.64571428571429</v>
      </c>
    </row>
    <row r="124" spans="1:9" x14ac:dyDescent="0.25">
      <c r="A124" s="95"/>
      <c r="B124" s="96">
        <v>3296</v>
      </c>
      <c r="C124" s="95"/>
      <c r="D124" s="62" t="s">
        <v>139</v>
      </c>
      <c r="E124" s="68">
        <v>0</v>
      </c>
      <c r="F124" s="68">
        <v>0</v>
      </c>
      <c r="G124" s="68">
        <v>0</v>
      </c>
      <c r="H124" s="127">
        <v>0</v>
      </c>
      <c r="I124" s="127" t="e">
        <f t="shared" si="4"/>
        <v>#DIV/0!</v>
      </c>
    </row>
    <row r="125" spans="1:9" x14ac:dyDescent="0.25">
      <c r="A125" s="95"/>
      <c r="B125" s="96">
        <v>3299</v>
      </c>
      <c r="C125" s="95"/>
      <c r="D125" s="62" t="s">
        <v>140</v>
      </c>
      <c r="E125" s="68">
        <v>4405.1099999999997</v>
      </c>
      <c r="F125" s="68">
        <v>4000</v>
      </c>
      <c r="G125" s="68">
        <v>2525.9699999999998</v>
      </c>
      <c r="H125" s="127">
        <f t="shared" si="3"/>
        <v>63.149249999999988</v>
      </c>
      <c r="I125" s="127">
        <f t="shared" si="4"/>
        <v>57.341814392830145</v>
      </c>
    </row>
    <row r="126" spans="1:9" x14ac:dyDescent="0.25">
      <c r="A126" s="12"/>
      <c r="B126" s="12"/>
      <c r="C126" s="13">
        <v>11</v>
      </c>
      <c r="D126" s="13" t="s">
        <v>88</v>
      </c>
      <c r="E126" s="68">
        <v>10.45</v>
      </c>
      <c r="F126" s="68">
        <v>23</v>
      </c>
      <c r="G126" s="68">
        <v>9.69</v>
      </c>
      <c r="H126" s="127">
        <f t="shared" si="3"/>
        <v>42.130434782608695</v>
      </c>
      <c r="I126" s="127">
        <f t="shared" si="4"/>
        <v>92.72727272727272</v>
      </c>
    </row>
    <row r="127" spans="1:9" x14ac:dyDescent="0.25">
      <c r="A127" s="81"/>
      <c r="B127" s="12"/>
      <c r="C127" s="13">
        <v>51</v>
      </c>
      <c r="D127" s="13" t="s">
        <v>68</v>
      </c>
      <c r="E127" s="68">
        <v>7692.81</v>
      </c>
      <c r="F127" s="68">
        <v>207</v>
      </c>
      <c r="G127" s="68">
        <v>87.26</v>
      </c>
      <c r="H127" s="127">
        <f t="shared" si="3"/>
        <v>42.154589371980677</v>
      </c>
      <c r="I127" s="127">
        <f t="shared" si="4"/>
        <v>1.1343059298227824</v>
      </c>
    </row>
    <row r="128" spans="1:9" x14ac:dyDescent="0.25">
      <c r="A128" s="81"/>
      <c r="B128" s="12"/>
      <c r="C128" s="13">
        <v>43</v>
      </c>
      <c r="D128" s="13" t="s">
        <v>157</v>
      </c>
      <c r="E128" s="68">
        <v>8376.58</v>
      </c>
      <c r="F128" s="68">
        <v>17725</v>
      </c>
      <c r="G128" s="68">
        <v>6288</v>
      </c>
      <c r="H128" s="127">
        <f t="shared" si="3"/>
        <v>35.475317348377999</v>
      </c>
      <c r="I128" s="127">
        <f t="shared" si="4"/>
        <v>75.066435227742119</v>
      </c>
    </row>
    <row r="129" spans="1:9" x14ac:dyDescent="0.25">
      <c r="A129" s="81"/>
      <c r="B129" s="12"/>
      <c r="C129" s="13">
        <v>44</v>
      </c>
      <c r="D129" s="13" t="s">
        <v>126</v>
      </c>
      <c r="E129" s="68">
        <v>36231.54</v>
      </c>
      <c r="F129" s="68">
        <v>56529</v>
      </c>
      <c r="G129" s="68">
        <v>32371.599999999999</v>
      </c>
      <c r="H129" s="127">
        <f t="shared" si="3"/>
        <v>57.265474358293964</v>
      </c>
      <c r="I129" s="127">
        <f t="shared" si="4"/>
        <v>89.346464434026259</v>
      </c>
    </row>
    <row r="130" spans="1:9" x14ac:dyDescent="0.25">
      <c r="A130" s="81"/>
      <c r="B130" s="12"/>
      <c r="C130" s="13">
        <v>52</v>
      </c>
      <c r="D130" s="13" t="s">
        <v>158</v>
      </c>
      <c r="E130" s="68">
        <v>78527.63</v>
      </c>
      <c r="F130" s="68">
        <v>166268</v>
      </c>
      <c r="G130" s="68">
        <v>89922.37</v>
      </c>
      <c r="H130" s="127">
        <f t="shared" si="3"/>
        <v>54.082788028965275</v>
      </c>
      <c r="I130" s="127">
        <f t="shared" si="4"/>
        <v>114.51048503564922</v>
      </c>
    </row>
    <row r="131" spans="1:9" ht="14.25" customHeight="1" x14ac:dyDescent="0.25">
      <c r="A131" s="81"/>
      <c r="B131" s="12"/>
      <c r="C131" s="13">
        <v>61</v>
      </c>
      <c r="D131" s="82" t="s">
        <v>184</v>
      </c>
      <c r="E131" s="68">
        <v>2568.31</v>
      </c>
      <c r="F131" s="68">
        <v>0</v>
      </c>
      <c r="G131" s="68">
        <v>3649.51</v>
      </c>
      <c r="H131" s="127">
        <v>0</v>
      </c>
      <c r="I131" s="127">
        <f t="shared" si="4"/>
        <v>142.09772184821927</v>
      </c>
    </row>
    <row r="132" spans="1:9" x14ac:dyDescent="0.25">
      <c r="A132" s="81"/>
      <c r="B132" s="12"/>
      <c r="C132" s="13"/>
      <c r="D132" s="108" t="s">
        <v>182</v>
      </c>
      <c r="E132" s="67">
        <f>SUM(E126:E131)</f>
        <v>133407.32</v>
      </c>
      <c r="F132" s="67">
        <f>SUM(F126:F131)</f>
        <v>240752</v>
      </c>
      <c r="G132" s="67">
        <f>SUM(G126:G131)</f>
        <v>132328.43</v>
      </c>
      <c r="H132" s="127">
        <f t="shared" si="3"/>
        <v>54.964623346846544</v>
      </c>
      <c r="I132" s="127">
        <f t="shared" si="4"/>
        <v>99.191281258029903</v>
      </c>
    </row>
    <row r="133" spans="1:9" x14ac:dyDescent="0.25">
      <c r="A133" s="98"/>
      <c r="B133" s="97">
        <v>34</v>
      </c>
      <c r="C133" s="98"/>
      <c r="D133" s="103" t="s">
        <v>93</v>
      </c>
      <c r="E133" s="67">
        <f>SUM(E134)</f>
        <v>466</v>
      </c>
      <c r="F133" s="67">
        <f>SUM(F134)</f>
        <v>1000</v>
      </c>
      <c r="G133" s="67">
        <f>SUM(G134)</f>
        <v>627.16999999999996</v>
      </c>
      <c r="H133" s="127">
        <f t="shared" si="3"/>
        <v>62.716999999999999</v>
      </c>
      <c r="I133" s="127">
        <f t="shared" si="4"/>
        <v>134.58583690987123</v>
      </c>
    </row>
    <row r="134" spans="1:9" x14ac:dyDescent="0.25">
      <c r="A134" s="95"/>
      <c r="B134" s="96">
        <v>343</v>
      </c>
      <c r="C134" s="95"/>
      <c r="D134" s="62" t="s">
        <v>94</v>
      </c>
      <c r="E134" s="68">
        <f>SUM(E135:E136)</f>
        <v>466</v>
      </c>
      <c r="F134" s="68">
        <f>SUM(F135:F136)</f>
        <v>1000</v>
      </c>
      <c r="G134" s="68">
        <f>SUM(G135:G136)</f>
        <v>627.16999999999996</v>
      </c>
      <c r="H134" s="127">
        <f t="shared" si="3"/>
        <v>62.716999999999999</v>
      </c>
      <c r="I134" s="127">
        <f t="shared" si="4"/>
        <v>134.58583690987123</v>
      </c>
    </row>
    <row r="135" spans="1:9" x14ac:dyDescent="0.25">
      <c r="A135" s="95"/>
      <c r="B135" s="96">
        <v>3431</v>
      </c>
      <c r="C135" s="95"/>
      <c r="D135" s="62" t="s">
        <v>113</v>
      </c>
      <c r="E135" s="68">
        <v>466</v>
      </c>
      <c r="F135" s="68">
        <v>1000</v>
      </c>
      <c r="G135" s="68">
        <v>492.01</v>
      </c>
      <c r="H135" s="127">
        <f t="shared" si="3"/>
        <v>49.201000000000001</v>
      </c>
      <c r="I135" s="127">
        <f t="shared" ref="I135:I173" si="7">SUM(G135/E135)*100</f>
        <v>105.58154506437769</v>
      </c>
    </row>
    <row r="136" spans="1:9" x14ac:dyDescent="0.25">
      <c r="A136" s="95"/>
      <c r="B136" s="96">
        <v>3433</v>
      </c>
      <c r="C136" s="95"/>
      <c r="D136" s="62" t="s">
        <v>114</v>
      </c>
      <c r="E136" s="68">
        <v>0</v>
      </c>
      <c r="F136" s="68">
        <v>0</v>
      </c>
      <c r="G136" s="68">
        <v>135.16</v>
      </c>
      <c r="H136" s="127">
        <v>0</v>
      </c>
      <c r="I136" s="127">
        <v>0</v>
      </c>
    </row>
    <row r="137" spans="1:9" x14ac:dyDescent="0.25">
      <c r="A137" s="12"/>
      <c r="B137" s="12"/>
      <c r="C137" s="13">
        <v>11</v>
      </c>
      <c r="D137" s="13" t="s">
        <v>88</v>
      </c>
      <c r="E137" s="68">
        <v>0</v>
      </c>
      <c r="F137" s="68">
        <v>0</v>
      </c>
      <c r="G137" s="68">
        <v>0</v>
      </c>
      <c r="H137" s="127">
        <v>0</v>
      </c>
      <c r="I137" s="127">
        <v>0</v>
      </c>
    </row>
    <row r="138" spans="1:9" x14ac:dyDescent="0.25">
      <c r="A138" s="81"/>
      <c r="B138" s="12"/>
      <c r="C138" s="13">
        <v>51</v>
      </c>
      <c r="D138" s="13" t="s">
        <v>68</v>
      </c>
      <c r="E138" s="68">
        <v>0</v>
      </c>
      <c r="F138" s="68">
        <v>0</v>
      </c>
      <c r="G138" s="68">
        <v>0</v>
      </c>
      <c r="H138" s="127">
        <v>0</v>
      </c>
      <c r="I138" s="127">
        <v>0</v>
      </c>
    </row>
    <row r="139" spans="1:9" x14ac:dyDescent="0.25">
      <c r="A139" s="81"/>
      <c r="B139" s="12"/>
      <c r="C139" s="13">
        <v>44</v>
      </c>
      <c r="D139" s="13" t="s">
        <v>126</v>
      </c>
      <c r="E139" s="68">
        <v>466</v>
      </c>
      <c r="F139" s="68">
        <v>100</v>
      </c>
      <c r="G139" s="68">
        <v>627.16999999999996</v>
      </c>
      <c r="H139" s="127">
        <f t="shared" ref="H139:H173" si="8">SUM(G139/F139)*100</f>
        <v>627.16999999999996</v>
      </c>
      <c r="I139" s="127">
        <f t="shared" si="7"/>
        <v>134.58583690987123</v>
      </c>
    </row>
    <row r="140" spans="1:9" x14ac:dyDescent="0.25">
      <c r="A140" s="81"/>
      <c r="B140" s="12"/>
      <c r="C140" s="13">
        <v>43</v>
      </c>
      <c r="D140" s="13" t="s">
        <v>157</v>
      </c>
      <c r="E140" s="68">
        <v>0</v>
      </c>
      <c r="F140" s="68">
        <v>0</v>
      </c>
      <c r="G140" s="68">
        <v>0</v>
      </c>
      <c r="H140" s="127">
        <v>0</v>
      </c>
      <c r="I140" s="127">
        <v>0</v>
      </c>
    </row>
    <row r="141" spans="1:9" x14ac:dyDescent="0.25">
      <c r="A141" s="81"/>
      <c r="B141" s="12"/>
      <c r="C141" s="13">
        <v>52</v>
      </c>
      <c r="D141" s="13" t="s">
        <v>158</v>
      </c>
      <c r="E141" s="68">
        <v>0</v>
      </c>
      <c r="F141" s="68">
        <v>0</v>
      </c>
      <c r="G141" s="68">
        <v>0</v>
      </c>
      <c r="H141" s="127">
        <v>0</v>
      </c>
      <c r="I141" s="127">
        <v>0</v>
      </c>
    </row>
    <row r="142" spans="1:9" x14ac:dyDescent="0.25">
      <c r="A142" s="81"/>
      <c r="B142" s="12"/>
      <c r="C142" s="13"/>
      <c r="D142" s="108" t="s">
        <v>182</v>
      </c>
      <c r="E142" s="67">
        <f>SUM(E137:E141)</f>
        <v>466</v>
      </c>
      <c r="F142" s="67">
        <v>1000</v>
      </c>
      <c r="G142" s="67">
        <v>627.16999999999996</v>
      </c>
      <c r="H142" s="127">
        <f t="shared" si="8"/>
        <v>62.716999999999999</v>
      </c>
      <c r="I142" s="127">
        <f t="shared" si="7"/>
        <v>134.58583690987123</v>
      </c>
    </row>
    <row r="143" spans="1:9" x14ac:dyDescent="0.25">
      <c r="A143" s="81"/>
      <c r="B143" s="12"/>
      <c r="C143" s="13"/>
      <c r="D143" s="108"/>
      <c r="E143" s="67"/>
      <c r="F143" s="67"/>
      <c r="G143" s="67"/>
      <c r="H143" s="127"/>
      <c r="I143" s="127"/>
    </row>
    <row r="144" spans="1:9" ht="25.5" x14ac:dyDescent="0.25">
      <c r="A144" s="95"/>
      <c r="B144" s="97">
        <v>37</v>
      </c>
      <c r="C144" s="98"/>
      <c r="D144" s="103" t="s">
        <v>95</v>
      </c>
      <c r="E144" s="67">
        <f>SUM(E145)</f>
        <v>305.39999999999998</v>
      </c>
      <c r="F144" s="67">
        <f>SUM(F145)</f>
        <v>4400</v>
      </c>
      <c r="G144" s="67">
        <f>SUM(G145)</f>
        <v>154.65</v>
      </c>
      <c r="H144" s="127">
        <f t="shared" si="8"/>
        <v>3.5147727272727276</v>
      </c>
      <c r="I144" s="127">
        <v>0</v>
      </c>
    </row>
    <row r="145" spans="1:9" ht="25.5" x14ac:dyDescent="0.25">
      <c r="A145" s="95"/>
      <c r="B145" s="96">
        <v>372</v>
      </c>
      <c r="C145" s="95"/>
      <c r="D145" s="62" t="s">
        <v>96</v>
      </c>
      <c r="E145" s="68">
        <f>SUM(E146:E147)</f>
        <v>305.39999999999998</v>
      </c>
      <c r="F145" s="68">
        <f>SUM(F146:F147)</f>
        <v>4400</v>
      </c>
      <c r="G145" s="68">
        <f>SUM(G146:G147)</f>
        <v>154.65</v>
      </c>
      <c r="H145" s="127">
        <f t="shared" si="8"/>
        <v>3.5147727272727276</v>
      </c>
      <c r="I145" s="127">
        <f t="shared" si="7"/>
        <v>50.638506876227908</v>
      </c>
    </row>
    <row r="146" spans="1:9" x14ac:dyDescent="0.25">
      <c r="A146" s="95"/>
      <c r="B146" s="96">
        <v>3721</v>
      </c>
      <c r="C146" s="95"/>
      <c r="D146" s="62" t="s">
        <v>115</v>
      </c>
      <c r="E146" s="68">
        <v>305.39999999999998</v>
      </c>
      <c r="F146" s="68">
        <v>200</v>
      </c>
      <c r="G146" s="68">
        <v>154.65</v>
      </c>
      <c r="H146" s="127">
        <f t="shared" si="8"/>
        <v>77.325000000000003</v>
      </c>
      <c r="I146" s="127">
        <f t="shared" si="7"/>
        <v>50.638506876227908</v>
      </c>
    </row>
    <row r="147" spans="1:9" x14ac:dyDescent="0.25">
      <c r="A147" s="95"/>
      <c r="B147" s="96">
        <v>3722</v>
      </c>
      <c r="C147" s="95"/>
      <c r="D147" s="62" t="s">
        <v>116</v>
      </c>
      <c r="E147" s="68">
        <v>0</v>
      </c>
      <c r="F147" s="68">
        <v>4200</v>
      </c>
      <c r="G147" s="68">
        <v>0</v>
      </c>
      <c r="H147" s="127">
        <f t="shared" si="8"/>
        <v>0</v>
      </c>
      <c r="I147" s="127">
        <v>0</v>
      </c>
    </row>
    <row r="148" spans="1:9" x14ac:dyDescent="0.25">
      <c r="A148" s="12"/>
      <c r="B148" s="12"/>
      <c r="C148" s="13">
        <v>11</v>
      </c>
      <c r="D148" s="13" t="s">
        <v>88</v>
      </c>
      <c r="E148" s="68">
        <v>0</v>
      </c>
      <c r="F148" s="68">
        <v>0</v>
      </c>
      <c r="G148" s="68">
        <v>0</v>
      </c>
      <c r="H148" s="127">
        <v>0</v>
      </c>
      <c r="I148" s="127">
        <v>0</v>
      </c>
    </row>
    <row r="149" spans="1:9" x14ac:dyDescent="0.25">
      <c r="A149" s="81"/>
      <c r="B149" s="12"/>
      <c r="C149" s="13">
        <v>51</v>
      </c>
      <c r="D149" s="13" t="s">
        <v>68</v>
      </c>
      <c r="E149" s="68">
        <v>0</v>
      </c>
      <c r="F149" s="68">
        <v>0</v>
      </c>
      <c r="G149" s="68">
        <v>0</v>
      </c>
      <c r="H149" s="127">
        <v>0</v>
      </c>
      <c r="I149" s="127">
        <v>0</v>
      </c>
    </row>
    <row r="150" spans="1:9" x14ac:dyDescent="0.25">
      <c r="A150" s="81"/>
      <c r="B150" s="12"/>
      <c r="C150" s="13">
        <v>43</v>
      </c>
      <c r="D150" s="13" t="s">
        <v>157</v>
      </c>
      <c r="E150" s="68">
        <v>0</v>
      </c>
      <c r="F150" s="68">
        <v>0</v>
      </c>
      <c r="G150" s="68">
        <v>0</v>
      </c>
      <c r="H150" s="127">
        <v>0</v>
      </c>
      <c r="I150" s="127">
        <v>0</v>
      </c>
    </row>
    <row r="151" spans="1:9" x14ac:dyDescent="0.25">
      <c r="A151" s="81"/>
      <c r="B151" s="12"/>
      <c r="C151" s="13">
        <v>52</v>
      </c>
      <c r="D151" s="13" t="s">
        <v>158</v>
      </c>
      <c r="E151" s="68">
        <v>305.39999999999998</v>
      </c>
      <c r="F151" s="68">
        <v>4400</v>
      </c>
      <c r="G151" s="68">
        <v>154.65</v>
      </c>
      <c r="H151" s="127">
        <f t="shared" si="8"/>
        <v>3.5147727272727276</v>
      </c>
      <c r="I151" s="127">
        <f t="shared" si="7"/>
        <v>50.638506876227908</v>
      </c>
    </row>
    <row r="152" spans="1:9" x14ac:dyDescent="0.25">
      <c r="A152" s="81"/>
      <c r="B152" s="12"/>
      <c r="C152" s="13"/>
      <c r="D152" s="108" t="s">
        <v>182</v>
      </c>
      <c r="E152" s="67">
        <v>305.39999999999998</v>
      </c>
      <c r="F152" s="67">
        <v>4400</v>
      </c>
      <c r="G152" s="67">
        <v>154.65</v>
      </c>
      <c r="H152" s="127">
        <f t="shared" si="8"/>
        <v>3.5147727272727276</v>
      </c>
      <c r="I152" s="127">
        <f t="shared" si="7"/>
        <v>50.638506876227908</v>
      </c>
    </row>
    <row r="153" spans="1:9" x14ac:dyDescent="0.25">
      <c r="A153" s="81"/>
      <c r="B153" s="12"/>
      <c r="C153" s="13"/>
      <c r="D153" s="108"/>
      <c r="E153" s="67"/>
      <c r="F153" s="67"/>
      <c r="G153" s="67"/>
      <c r="H153" s="127"/>
      <c r="I153" s="127"/>
    </row>
    <row r="154" spans="1:9" ht="25.5" x14ac:dyDescent="0.25">
      <c r="A154" s="99">
        <v>4</v>
      </c>
      <c r="B154" s="99">
        <v>4</v>
      </c>
      <c r="C154" s="100"/>
      <c r="D154" s="78" t="s">
        <v>24</v>
      </c>
      <c r="E154" s="79">
        <f>SUM(E155)</f>
        <v>5532.52</v>
      </c>
      <c r="F154" s="79">
        <f>SUM(F155)</f>
        <v>29000</v>
      </c>
      <c r="G154" s="79">
        <f>SUM(G155)</f>
        <v>0</v>
      </c>
      <c r="H154" s="127">
        <f t="shared" si="8"/>
        <v>0</v>
      </c>
      <c r="I154" s="127">
        <f t="shared" si="7"/>
        <v>0</v>
      </c>
    </row>
    <row r="155" spans="1:9" ht="25.5" x14ac:dyDescent="0.25">
      <c r="A155" s="98"/>
      <c r="B155" s="97">
        <v>42</v>
      </c>
      <c r="C155" s="98"/>
      <c r="D155" s="103" t="s">
        <v>24</v>
      </c>
      <c r="E155" s="67">
        <f>SUM(E156+E163)</f>
        <v>5532.52</v>
      </c>
      <c r="F155" s="67">
        <f>SUM(F156+F163)</f>
        <v>29000</v>
      </c>
      <c r="G155" s="67">
        <v>0</v>
      </c>
      <c r="H155" s="127">
        <f t="shared" si="8"/>
        <v>0</v>
      </c>
      <c r="I155" s="127">
        <f t="shared" si="7"/>
        <v>0</v>
      </c>
    </row>
    <row r="156" spans="1:9" x14ac:dyDescent="0.25">
      <c r="A156" s="95"/>
      <c r="B156" s="96">
        <v>422</v>
      </c>
      <c r="C156" s="95"/>
      <c r="D156" s="62" t="s">
        <v>97</v>
      </c>
      <c r="E156" s="68">
        <v>4648.46</v>
      </c>
      <c r="F156" s="68">
        <f>SUM(F157:F162)</f>
        <v>8000</v>
      </c>
      <c r="G156" s="68">
        <f>SUM(G157:G162)</f>
        <v>0</v>
      </c>
      <c r="H156" s="127">
        <f t="shared" si="8"/>
        <v>0</v>
      </c>
      <c r="I156" s="127">
        <f t="shared" si="7"/>
        <v>0</v>
      </c>
    </row>
    <row r="157" spans="1:9" x14ac:dyDescent="0.25">
      <c r="A157" s="95"/>
      <c r="B157" s="96">
        <v>4221</v>
      </c>
      <c r="C157" s="95"/>
      <c r="D157" s="62" t="s">
        <v>117</v>
      </c>
      <c r="E157" s="68">
        <v>4648.46</v>
      </c>
      <c r="F157" s="68">
        <v>4000</v>
      </c>
      <c r="G157" s="68">
        <v>0</v>
      </c>
      <c r="H157" s="127">
        <f t="shared" si="8"/>
        <v>0</v>
      </c>
      <c r="I157" s="127">
        <f t="shared" si="7"/>
        <v>0</v>
      </c>
    </row>
    <row r="158" spans="1:9" x14ac:dyDescent="0.25">
      <c r="A158" s="95"/>
      <c r="B158" s="96">
        <v>4222</v>
      </c>
      <c r="C158" s="95"/>
      <c r="D158" s="62" t="s">
        <v>118</v>
      </c>
      <c r="E158" s="68">
        <v>0</v>
      </c>
      <c r="F158" s="68">
        <v>4000</v>
      </c>
      <c r="G158" s="68">
        <v>0</v>
      </c>
      <c r="H158" s="127">
        <f t="shared" si="8"/>
        <v>0</v>
      </c>
      <c r="I158" s="127">
        <v>0</v>
      </c>
    </row>
    <row r="159" spans="1:9" x14ac:dyDescent="0.25">
      <c r="A159" s="95"/>
      <c r="B159" s="96">
        <v>4223</v>
      </c>
      <c r="C159" s="95"/>
      <c r="D159" s="62" t="s">
        <v>119</v>
      </c>
      <c r="E159" s="68">
        <v>0</v>
      </c>
      <c r="F159" s="68">
        <v>0</v>
      </c>
      <c r="G159" s="68">
        <v>0</v>
      </c>
      <c r="H159" s="127">
        <v>0</v>
      </c>
      <c r="I159" s="127">
        <v>0</v>
      </c>
    </row>
    <row r="160" spans="1:9" x14ac:dyDescent="0.25">
      <c r="A160" s="95"/>
      <c r="B160" s="96">
        <v>4225</v>
      </c>
      <c r="C160" s="95"/>
      <c r="D160" s="62" t="s">
        <v>120</v>
      </c>
      <c r="E160" s="68">
        <v>0</v>
      </c>
      <c r="F160" s="68">
        <v>0</v>
      </c>
      <c r="G160" s="68">
        <v>0</v>
      </c>
      <c r="H160" s="127">
        <v>0</v>
      </c>
      <c r="I160" s="127">
        <v>0</v>
      </c>
    </row>
    <row r="161" spans="1:9" x14ac:dyDescent="0.25">
      <c r="A161" s="95"/>
      <c r="B161" s="96">
        <v>4226</v>
      </c>
      <c r="C161" s="95"/>
      <c r="D161" s="62" t="s">
        <v>121</v>
      </c>
      <c r="E161" s="68">
        <v>0</v>
      </c>
      <c r="F161" s="68">
        <v>0</v>
      </c>
      <c r="G161" s="68">
        <v>0</v>
      </c>
      <c r="H161" s="127">
        <v>0</v>
      </c>
      <c r="I161" s="127">
        <v>0</v>
      </c>
    </row>
    <row r="162" spans="1:9" x14ac:dyDescent="0.25">
      <c r="A162" s="95"/>
      <c r="B162" s="96">
        <v>4227</v>
      </c>
      <c r="C162" s="95"/>
      <c r="D162" s="62" t="s">
        <v>122</v>
      </c>
      <c r="E162" s="68">
        <v>0</v>
      </c>
      <c r="F162" s="68">
        <v>0</v>
      </c>
      <c r="G162" s="68">
        <v>0</v>
      </c>
      <c r="H162" s="127">
        <v>0</v>
      </c>
      <c r="I162" s="127">
        <v>0</v>
      </c>
    </row>
    <row r="163" spans="1:9" ht="25.5" x14ac:dyDescent="0.25">
      <c r="A163" s="95"/>
      <c r="B163" s="96">
        <v>424</v>
      </c>
      <c r="C163" s="95"/>
      <c r="D163" s="62" t="s">
        <v>98</v>
      </c>
      <c r="E163" s="68">
        <f>SUM(E164)</f>
        <v>884.06</v>
      </c>
      <c r="F163" s="68">
        <f>SUM(F164)</f>
        <v>21000</v>
      </c>
      <c r="G163" s="68">
        <f>SUM(G164)</f>
        <v>0</v>
      </c>
      <c r="H163" s="127">
        <f t="shared" si="8"/>
        <v>0</v>
      </c>
      <c r="I163" s="127">
        <f t="shared" si="7"/>
        <v>0</v>
      </c>
    </row>
    <row r="164" spans="1:9" x14ac:dyDescent="0.25">
      <c r="A164" s="95"/>
      <c r="B164" s="96">
        <v>4241</v>
      </c>
      <c r="C164" s="95"/>
      <c r="D164" s="62" t="s">
        <v>123</v>
      </c>
      <c r="E164" s="68">
        <v>884.06</v>
      </c>
      <c r="F164" s="68">
        <v>21000</v>
      </c>
      <c r="G164" s="68">
        <v>0</v>
      </c>
      <c r="H164" s="127">
        <f t="shared" si="8"/>
        <v>0</v>
      </c>
      <c r="I164" s="127">
        <f t="shared" si="7"/>
        <v>0</v>
      </c>
    </row>
    <row r="165" spans="1:9" x14ac:dyDescent="0.25">
      <c r="A165" s="12"/>
      <c r="B165" s="12"/>
      <c r="C165" s="13">
        <v>11</v>
      </c>
      <c r="D165" s="13" t="s">
        <v>88</v>
      </c>
      <c r="E165" s="68">
        <v>0</v>
      </c>
      <c r="F165" s="68">
        <v>0</v>
      </c>
      <c r="G165" s="68">
        <v>0</v>
      </c>
      <c r="H165" s="127">
        <v>0</v>
      </c>
      <c r="I165" s="127">
        <v>0</v>
      </c>
    </row>
    <row r="166" spans="1:9" x14ac:dyDescent="0.25">
      <c r="A166" s="81"/>
      <c r="B166" s="12"/>
      <c r="C166" s="13">
        <v>51</v>
      </c>
      <c r="D166" s="13" t="s">
        <v>68</v>
      </c>
      <c r="E166" s="68">
        <v>167.09</v>
      </c>
      <c r="F166" s="68">
        <v>0</v>
      </c>
      <c r="G166" s="68">
        <v>0</v>
      </c>
      <c r="H166" s="127">
        <v>0</v>
      </c>
      <c r="I166" s="127">
        <v>0</v>
      </c>
    </row>
    <row r="167" spans="1:9" x14ac:dyDescent="0.25">
      <c r="A167" s="81"/>
      <c r="B167" s="12"/>
      <c r="C167" s="13">
        <v>43</v>
      </c>
      <c r="D167" s="13" t="s">
        <v>157</v>
      </c>
      <c r="E167" s="68">
        <v>0</v>
      </c>
      <c r="F167" s="68">
        <v>0</v>
      </c>
      <c r="G167" s="68">
        <v>0</v>
      </c>
      <c r="H167" s="127">
        <v>0</v>
      </c>
      <c r="I167" s="127">
        <v>0</v>
      </c>
    </row>
    <row r="168" spans="1:9" x14ac:dyDescent="0.25">
      <c r="A168" s="81"/>
      <c r="B168" s="12"/>
      <c r="C168" s="13">
        <v>44</v>
      </c>
      <c r="D168" s="13" t="s">
        <v>126</v>
      </c>
      <c r="E168" s="68">
        <v>0</v>
      </c>
      <c r="F168" s="68">
        <v>0</v>
      </c>
      <c r="G168" s="68">
        <v>0</v>
      </c>
      <c r="H168" s="127">
        <v>0</v>
      </c>
      <c r="I168" s="127">
        <v>0</v>
      </c>
    </row>
    <row r="169" spans="1:9" x14ac:dyDescent="0.25">
      <c r="A169" s="81"/>
      <c r="B169" s="12"/>
      <c r="C169" s="13">
        <v>52</v>
      </c>
      <c r="D169" s="13" t="s">
        <v>158</v>
      </c>
      <c r="E169" s="68">
        <v>2812.5</v>
      </c>
      <c r="F169" s="68">
        <v>29000</v>
      </c>
      <c r="G169" s="68">
        <v>0</v>
      </c>
      <c r="H169" s="127">
        <f t="shared" si="8"/>
        <v>0</v>
      </c>
      <c r="I169" s="127">
        <f t="shared" si="7"/>
        <v>0</v>
      </c>
    </row>
    <row r="170" spans="1:9" x14ac:dyDescent="0.25">
      <c r="A170" s="93"/>
      <c r="B170" s="101"/>
      <c r="C170" s="102">
        <v>61</v>
      </c>
      <c r="D170" s="82" t="s">
        <v>184</v>
      </c>
      <c r="E170" s="68">
        <v>2552.9299999999998</v>
      </c>
      <c r="F170" s="68">
        <v>0</v>
      </c>
      <c r="G170" s="68">
        <v>0</v>
      </c>
      <c r="H170" s="127">
        <v>0</v>
      </c>
      <c r="I170" s="127">
        <f t="shared" si="7"/>
        <v>0</v>
      </c>
    </row>
    <row r="171" spans="1:9" s="91" customFormat="1" x14ac:dyDescent="0.25">
      <c r="A171" s="93"/>
      <c r="B171" s="101"/>
      <c r="C171" s="102"/>
      <c r="D171" s="108" t="s">
        <v>182</v>
      </c>
      <c r="E171" s="67">
        <f>SUM(E165:E170)</f>
        <v>5532.52</v>
      </c>
      <c r="F171" s="67">
        <f>SUM(F165:F170)</f>
        <v>29000</v>
      </c>
      <c r="G171" s="67">
        <v>0</v>
      </c>
      <c r="H171" s="127">
        <f t="shared" si="8"/>
        <v>0</v>
      </c>
      <c r="I171" s="127">
        <f t="shared" si="7"/>
        <v>0</v>
      </c>
    </row>
    <row r="172" spans="1:9" x14ac:dyDescent="0.25">
      <c r="A172" s="206" t="s">
        <v>185</v>
      </c>
      <c r="B172" s="207"/>
      <c r="C172" s="207"/>
      <c r="D172" s="208"/>
      <c r="E172" s="68">
        <f>SUM(E74+E154)</f>
        <v>718134.14</v>
      </c>
      <c r="F172" s="68">
        <f>SUM(F74+F154)</f>
        <v>1689212.7</v>
      </c>
      <c r="G172" s="68">
        <f>SUM(G74+G154)</f>
        <v>912549.15000000014</v>
      </c>
      <c r="H172" s="127">
        <f t="shared" si="8"/>
        <v>54.02215777799919</v>
      </c>
      <c r="I172" s="127">
        <f t="shared" si="7"/>
        <v>127.07224168454101</v>
      </c>
    </row>
    <row r="173" spans="1:9" x14ac:dyDescent="0.25">
      <c r="A173" s="206" t="s">
        <v>186</v>
      </c>
      <c r="B173" s="207"/>
      <c r="C173" s="207"/>
      <c r="D173" s="208"/>
      <c r="E173" s="68">
        <f>SUM(E90+E132+E142+E152+E171)</f>
        <v>718134.14</v>
      </c>
      <c r="F173" s="68">
        <f>SUM(F90+F132+F142+F152+F171)</f>
        <v>1689212.7</v>
      </c>
      <c r="G173" s="68">
        <f>SUM(G90+G132+G142+G152+G171)</f>
        <v>912549.15000000014</v>
      </c>
      <c r="H173" s="127">
        <f t="shared" si="8"/>
        <v>54.02215777799919</v>
      </c>
      <c r="I173" s="127">
        <f t="shared" si="7"/>
        <v>127.07224168454101</v>
      </c>
    </row>
    <row r="174" spans="1:9" ht="47.25" customHeight="1" x14ac:dyDescent="0.25">
      <c r="A174" s="212" t="s">
        <v>218</v>
      </c>
      <c r="B174" s="212"/>
      <c r="C174" s="212"/>
      <c r="D174" s="212"/>
      <c r="E174" s="212"/>
      <c r="F174" s="212"/>
      <c r="G174" s="212"/>
      <c r="H174" s="212"/>
      <c r="I174" s="212"/>
    </row>
    <row r="175" spans="1:9" ht="15" customHeight="1" x14ac:dyDescent="0.25">
      <c r="A175" s="185"/>
      <c r="B175" s="185"/>
      <c r="C175" s="185"/>
      <c r="D175" s="185"/>
      <c r="E175" s="185"/>
      <c r="F175" s="185"/>
      <c r="G175" s="185"/>
    </row>
    <row r="176" spans="1:9" x14ac:dyDescent="0.25">
      <c r="A176" s="74"/>
      <c r="B176" s="74"/>
      <c r="C176" s="74"/>
      <c r="D176" s="74"/>
      <c r="E176" s="74"/>
      <c r="F176" s="74"/>
      <c r="G176" s="74"/>
    </row>
  </sheetData>
  <mergeCells count="9">
    <mergeCell ref="A1:H1"/>
    <mergeCell ref="A175:G175"/>
    <mergeCell ref="A173:D173"/>
    <mergeCell ref="A2:F2"/>
    <mergeCell ref="A3:F3"/>
    <mergeCell ref="A4:F4"/>
    <mergeCell ref="A71:E71"/>
    <mergeCell ref="A172:D172"/>
    <mergeCell ref="A174:I17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6"/>
  <sheetViews>
    <sheetView topLeftCell="A22" workbookViewId="0">
      <selection activeCell="H37" sqref="H37"/>
    </sheetView>
  </sheetViews>
  <sheetFormatPr defaultRowHeight="15" x14ac:dyDescent="0.25"/>
  <cols>
    <col min="1" max="4" width="25.28515625" customWidth="1"/>
    <col min="5" max="5" width="10.7109375" customWidth="1"/>
  </cols>
  <sheetData>
    <row r="1" spans="1:7" ht="42" customHeight="1" x14ac:dyDescent="0.25">
      <c r="A1" s="193" t="s">
        <v>208</v>
      </c>
      <c r="B1" s="193"/>
      <c r="C1" s="193"/>
      <c r="D1" s="193"/>
      <c r="E1" s="193"/>
      <c r="F1" s="193"/>
      <c r="G1" s="193"/>
    </row>
    <row r="2" spans="1:7" ht="18" customHeight="1" x14ac:dyDescent="0.25">
      <c r="A2" s="25"/>
      <c r="B2" s="25"/>
      <c r="C2" s="25"/>
      <c r="D2" s="25"/>
    </row>
    <row r="3" spans="1:7" ht="15.75" customHeight="1" x14ac:dyDescent="0.25">
      <c r="A3" s="193" t="s">
        <v>15</v>
      </c>
      <c r="B3" s="193"/>
      <c r="C3" s="193"/>
      <c r="D3" s="193"/>
    </row>
    <row r="4" spans="1:7" ht="18" x14ac:dyDescent="0.25">
      <c r="B4" s="25"/>
      <c r="C4" s="25"/>
      <c r="D4" s="5"/>
    </row>
    <row r="5" spans="1:7" ht="18" customHeight="1" x14ac:dyDescent="0.25">
      <c r="A5" s="193" t="s">
        <v>4</v>
      </c>
      <c r="B5" s="193"/>
      <c r="C5" s="193"/>
      <c r="D5" s="193"/>
    </row>
    <row r="6" spans="1:7" ht="18" x14ac:dyDescent="0.25">
      <c r="A6" s="25"/>
      <c r="B6" s="25"/>
      <c r="C6" s="25"/>
      <c r="D6" s="5"/>
    </row>
    <row r="7" spans="1:7" ht="15.75" customHeight="1" x14ac:dyDescent="0.25">
      <c r="A7" s="193" t="s">
        <v>39</v>
      </c>
      <c r="B7" s="193"/>
      <c r="C7" s="193"/>
      <c r="D7" s="193"/>
    </row>
    <row r="8" spans="1:7" ht="18" x14ac:dyDescent="0.25">
      <c r="A8" s="25"/>
      <c r="B8" s="25"/>
      <c r="C8" s="25"/>
      <c r="D8" s="5"/>
    </row>
    <row r="9" spans="1:7" x14ac:dyDescent="0.25">
      <c r="A9" s="21" t="s">
        <v>41</v>
      </c>
      <c r="B9" s="21" t="s">
        <v>210</v>
      </c>
      <c r="C9" s="21" t="s">
        <v>26</v>
      </c>
      <c r="D9" s="21" t="s">
        <v>217</v>
      </c>
      <c r="E9" s="130" t="s">
        <v>219</v>
      </c>
      <c r="F9" s="130" t="s">
        <v>219</v>
      </c>
    </row>
    <row r="10" spans="1:7" x14ac:dyDescent="0.25">
      <c r="A10" s="128"/>
      <c r="B10" s="144">
        <v>1</v>
      </c>
      <c r="C10" s="144">
        <v>2</v>
      </c>
      <c r="D10" s="144">
        <v>3</v>
      </c>
      <c r="E10" s="145" t="s">
        <v>220</v>
      </c>
      <c r="F10" s="145" t="s">
        <v>221</v>
      </c>
    </row>
    <row r="11" spans="1:7" x14ac:dyDescent="0.25">
      <c r="A11" s="38" t="s">
        <v>0</v>
      </c>
      <c r="B11" s="114">
        <f>SUM(B12+B14+B16+B18+B20+B22+B24)</f>
        <v>738821.12</v>
      </c>
      <c r="C11" s="114">
        <f>SUM(C12+C14+C16+C18+C20+C22+C24)</f>
        <v>1689212.7</v>
      </c>
      <c r="D11" s="114">
        <f>SUM(D12+D14+D16+D18+D20+D22+D24)</f>
        <v>945630.76</v>
      </c>
      <c r="E11" s="146">
        <f>SUM(D11/C11)*100</f>
        <v>55.980561832148204</v>
      </c>
      <c r="F11" s="148">
        <f>SUM(D11/B11)*100</f>
        <v>127.9918419224399</v>
      </c>
    </row>
    <row r="12" spans="1:7" x14ac:dyDescent="0.25">
      <c r="A12" s="26" t="s">
        <v>193</v>
      </c>
      <c r="B12" s="121">
        <v>1299.1199999999999</v>
      </c>
      <c r="C12" s="121">
        <v>3259.87</v>
      </c>
      <c r="D12" s="121">
        <v>553.13</v>
      </c>
      <c r="E12" s="146">
        <f t="shared" ref="E12:E23" si="0">SUM(D12/C12)*100</f>
        <v>16.967854546346942</v>
      </c>
      <c r="F12" s="148">
        <f t="shared" ref="F12:F25" si="1">SUM(D12/B12)*100</f>
        <v>42.577283083933743</v>
      </c>
    </row>
    <row r="13" spans="1:7" x14ac:dyDescent="0.25">
      <c r="A13" s="115" t="s">
        <v>45</v>
      </c>
      <c r="B13" s="113">
        <v>1299.1199999999999</v>
      </c>
      <c r="C13" s="113">
        <v>3259.87</v>
      </c>
      <c r="D13" s="113">
        <v>553.13</v>
      </c>
      <c r="E13" s="146">
        <f t="shared" si="0"/>
        <v>16.967854546346942</v>
      </c>
      <c r="F13" s="148">
        <f t="shared" si="1"/>
        <v>42.577283083933743</v>
      </c>
    </row>
    <row r="14" spans="1:7" x14ac:dyDescent="0.25">
      <c r="A14" s="28" t="s">
        <v>194</v>
      </c>
      <c r="B14" s="113"/>
      <c r="C14" s="113"/>
      <c r="D14" s="113"/>
      <c r="E14" s="146">
        <v>0</v>
      </c>
      <c r="F14" s="148">
        <v>0</v>
      </c>
    </row>
    <row r="15" spans="1:7" x14ac:dyDescent="0.25">
      <c r="A15" s="115" t="s">
        <v>203</v>
      </c>
      <c r="B15" s="113">
        <v>0</v>
      </c>
      <c r="C15" s="113">
        <v>0</v>
      </c>
      <c r="D15" s="113">
        <v>0</v>
      </c>
      <c r="E15" s="146">
        <v>0</v>
      </c>
      <c r="F15" s="148">
        <v>0</v>
      </c>
    </row>
    <row r="16" spans="1:7" ht="25.5" x14ac:dyDescent="0.25">
      <c r="A16" s="11" t="s">
        <v>195</v>
      </c>
      <c r="B16" s="121">
        <v>24469.55</v>
      </c>
      <c r="C16" s="121">
        <v>24328.49</v>
      </c>
      <c r="D16" s="121">
        <v>11866.11</v>
      </c>
      <c r="E16" s="146">
        <f t="shared" si="0"/>
        <v>48.774543755078916</v>
      </c>
      <c r="F16" s="148">
        <f t="shared" si="1"/>
        <v>48.493372375053895</v>
      </c>
    </row>
    <row r="17" spans="1:8" ht="25.5" x14ac:dyDescent="0.25">
      <c r="A17" s="116" t="s">
        <v>43</v>
      </c>
      <c r="B17" s="113">
        <v>24469.55</v>
      </c>
      <c r="C17" s="113">
        <v>24328.49</v>
      </c>
      <c r="D17" s="113">
        <v>11866.11</v>
      </c>
      <c r="E17" s="146">
        <f t="shared" si="0"/>
        <v>48.774543755078916</v>
      </c>
      <c r="F17" s="148">
        <f t="shared" si="1"/>
        <v>48.493372375053895</v>
      </c>
    </row>
    <row r="18" spans="1:8" ht="25.5" x14ac:dyDescent="0.25">
      <c r="A18" s="117" t="s">
        <v>196</v>
      </c>
      <c r="B18" s="121">
        <v>26906.35</v>
      </c>
      <c r="C18" s="121">
        <v>57529</v>
      </c>
      <c r="D18" s="121">
        <v>34083.94</v>
      </c>
      <c r="E18" s="146">
        <f t="shared" si="0"/>
        <v>59.246536529402569</v>
      </c>
      <c r="F18" s="148">
        <f t="shared" si="1"/>
        <v>126.67619353795668</v>
      </c>
    </row>
    <row r="19" spans="1:8" x14ac:dyDescent="0.25">
      <c r="A19" s="118" t="s">
        <v>197</v>
      </c>
      <c r="B19" s="113">
        <v>26906.35</v>
      </c>
      <c r="C19" s="113">
        <v>57529</v>
      </c>
      <c r="D19" s="113">
        <v>34083.94</v>
      </c>
      <c r="E19" s="146">
        <f t="shared" si="0"/>
        <v>59.246536529402569</v>
      </c>
      <c r="F19" s="148">
        <f t="shared" si="1"/>
        <v>126.67619353795668</v>
      </c>
    </row>
    <row r="20" spans="1:8" x14ac:dyDescent="0.25">
      <c r="A20" s="117" t="s">
        <v>198</v>
      </c>
      <c r="B20" s="121">
        <v>6072.93</v>
      </c>
      <c r="C20" s="121">
        <v>6298.83</v>
      </c>
      <c r="D20" s="121">
        <v>4471.67</v>
      </c>
      <c r="E20" s="146">
        <f t="shared" si="0"/>
        <v>70.992073131041806</v>
      </c>
      <c r="F20" s="148">
        <f t="shared" si="1"/>
        <v>73.632826329300684</v>
      </c>
    </row>
    <row r="21" spans="1:8" x14ac:dyDescent="0.25">
      <c r="A21" s="118" t="s">
        <v>199</v>
      </c>
      <c r="B21" s="113">
        <v>6072.93</v>
      </c>
      <c r="C21" s="113">
        <v>6298.83</v>
      </c>
      <c r="D21" s="113">
        <v>4471.67</v>
      </c>
      <c r="E21" s="146">
        <f t="shared" si="0"/>
        <v>70.992073131041806</v>
      </c>
      <c r="F21" s="148">
        <f t="shared" si="1"/>
        <v>73.632826329300684</v>
      </c>
      <c r="H21" s="147"/>
    </row>
    <row r="22" spans="1:8" x14ac:dyDescent="0.25">
      <c r="A22" s="38" t="s">
        <v>200</v>
      </c>
      <c r="B22" s="121">
        <v>674799.86</v>
      </c>
      <c r="C22" s="121">
        <v>1597796.51</v>
      </c>
      <c r="D22" s="121">
        <v>890164.66</v>
      </c>
      <c r="E22" s="146">
        <f t="shared" si="0"/>
        <v>55.712016794929667</v>
      </c>
      <c r="F22" s="148">
        <f t="shared" si="1"/>
        <v>131.91535931853929</v>
      </c>
    </row>
    <row r="23" spans="1:8" x14ac:dyDescent="0.25">
      <c r="A23" s="115" t="s">
        <v>42</v>
      </c>
      <c r="B23" s="113">
        <v>674799.86</v>
      </c>
      <c r="C23" s="113">
        <v>1597796.51</v>
      </c>
      <c r="D23" s="113">
        <v>890164.66</v>
      </c>
      <c r="E23" s="146">
        <f t="shared" si="0"/>
        <v>55.712016794929667</v>
      </c>
      <c r="F23" s="148">
        <f t="shared" si="1"/>
        <v>131.91535931853929</v>
      </c>
    </row>
    <row r="24" spans="1:8" x14ac:dyDescent="0.25">
      <c r="A24" s="119" t="s">
        <v>201</v>
      </c>
      <c r="B24" s="123">
        <v>5273.31</v>
      </c>
      <c r="C24" s="123"/>
      <c r="D24" s="123">
        <v>4491.25</v>
      </c>
      <c r="E24" s="146">
        <v>0</v>
      </c>
      <c r="F24" s="148">
        <f t="shared" si="1"/>
        <v>85.169466615844698</v>
      </c>
    </row>
    <row r="25" spans="1:8" x14ac:dyDescent="0.25">
      <c r="A25" s="120" t="s">
        <v>202</v>
      </c>
      <c r="B25" s="122">
        <v>5273.31</v>
      </c>
      <c r="C25" s="122"/>
      <c r="D25" s="122">
        <v>4491.25</v>
      </c>
      <c r="E25" s="146">
        <v>0</v>
      </c>
      <c r="F25" s="148">
        <f t="shared" si="1"/>
        <v>85.169466615844698</v>
      </c>
    </row>
    <row r="26" spans="1:8" ht="15.75" customHeight="1" x14ac:dyDescent="0.25">
      <c r="A26" s="193" t="s">
        <v>40</v>
      </c>
      <c r="B26" s="193"/>
      <c r="C26" s="193"/>
      <c r="D26" s="193"/>
    </row>
    <row r="27" spans="1:8" ht="18" x14ac:dyDescent="0.25">
      <c r="A27" s="25"/>
      <c r="B27" s="25"/>
      <c r="C27" s="25"/>
      <c r="D27" s="5"/>
    </row>
    <row r="28" spans="1:8" x14ac:dyDescent="0.25">
      <c r="A28" s="21" t="s">
        <v>41</v>
      </c>
      <c r="B28" s="21" t="s">
        <v>210</v>
      </c>
      <c r="C28" s="21" t="s">
        <v>26</v>
      </c>
      <c r="D28" s="21" t="s">
        <v>217</v>
      </c>
      <c r="E28" s="130" t="s">
        <v>219</v>
      </c>
      <c r="F28" s="130" t="s">
        <v>219</v>
      </c>
    </row>
    <row r="29" spans="1:8" x14ac:dyDescent="0.25">
      <c r="A29" s="128"/>
      <c r="B29" s="144">
        <v>1</v>
      </c>
      <c r="C29" s="144">
        <v>2</v>
      </c>
      <c r="D29" s="144">
        <v>3</v>
      </c>
      <c r="E29" s="145" t="s">
        <v>220</v>
      </c>
      <c r="F29" s="145" t="s">
        <v>221</v>
      </c>
    </row>
    <row r="30" spans="1:8" x14ac:dyDescent="0.25">
      <c r="A30" s="38" t="s">
        <v>1</v>
      </c>
      <c r="B30" s="114">
        <f>SUM(B31+B33+B35+B37+B39+B41+B43)</f>
        <v>718134.14</v>
      </c>
      <c r="C30" s="114">
        <f>SUM(C31+C33+C35+C37+C39+C41+C43)</f>
        <v>1689212.7</v>
      </c>
      <c r="D30" s="114">
        <f>SUM(D31+D33+D35+D37+D39+D41+D43)</f>
        <v>912549.15</v>
      </c>
      <c r="E30" s="148">
        <f>SUM(D30/C30)*100</f>
        <v>54.022157777999183</v>
      </c>
      <c r="F30" s="148">
        <f>SUM(D30/B30)*100</f>
        <v>127.07224168454098</v>
      </c>
    </row>
    <row r="31" spans="1:8" ht="15.75" customHeight="1" x14ac:dyDescent="0.25">
      <c r="A31" s="26" t="s">
        <v>193</v>
      </c>
      <c r="B31" s="121">
        <v>1863.09</v>
      </c>
      <c r="C31" s="121">
        <v>3259.87</v>
      </c>
      <c r="D31" s="121">
        <v>1064.73</v>
      </c>
      <c r="E31" s="148">
        <f t="shared" ref="E31:E42" si="2">SUM(D31/C31)*100</f>
        <v>32.661731909554675</v>
      </c>
      <c r="F31" s="148">
        <f t="shared" ref="F31:F42" si="3">SUM(D31/B31)*100</f>
        <v>57.148607957747622</v>
      </c>
    </row>
    <row r="32" spans="1:8" x14ac:dyDescent="0.25">
      <c r="A32" s="115" t="s">
        <v>45</v>
      </c>
      <c r="B32" s="113">
        <v>1863.09</v>
      </c>
      <c r="C32" s="113">
        <v>3259.87</v>
      </c>
      <c r="D32" s="113">
        <v>1064.73</v>
      </c>
      <c r="E32" s="148">
        <f t="shared" si="2"/>
        <v>32.661731909554675</v>
      </c>
      <c r="F32" s="148">
        <f t="shared" si="3"/>
        <v>57.148607957747622</v>
      </c>
    </row>
    <row r="33" spans="1:6" x14ac:dyDescent="0.25">
      <c r="A33" s="28" t="s">
        <v>194</v>
      </c>
      <c r="B33" s="113"/>
      <c r="C33" s="113"/>
      <c r="D33" s="113"/>
      <c r="E33" s="148">
        <v>0</v>
      </c>
      <c r="F33" s="148">
        <v>0</v>
      </c>
    </row>
    <row r="34" spans="1:6" x14ac:dyDescent="0.25">
      <c r="A34" s="115" t="s">
        <v>203</v>
      </c>
      <c r="B34" s="113">
        <v>0</v>
      </c>
      <c r="C34" s="113">
        <v>0</v>
      </c>
      <c r="D34" s="113">
        <v>0</v>
      </c>
      <c r="E34" s="148">
        <v>0</v>
      </c>
      <c r="F34" s="148">
        <v>0</v>
      </c>
    </row>
    <row r="35" spans="1:6" ht="25.5" x14ac:dyDescent="0.25">
      <c r="A35" s="11" t="s">
        <v>195</v>
      </c>
      <c r="B35" s="121">
        <v>11299</v>
      </c>
      <c r="C35" s="121">
        <v>24328.49</v>
      </c>
      <c r="D35" s="121">
        <v>9321.4</v>
      </c>
      <c r="E35" s="148">
        <f t="shared" si="2"/>
        <v>38.314749497399958</v>
      </c>
      <c r="F35" s="148">
        <f t="shared" si="3"/>
        <v>82.497566156297026</v>
      </c>
    </row>
    <row r="36" spans="1:6" ht="25.5" x14ac:dyDescent="0.25">
      <c r="A36" s="116" t="s">
        <v>43</v>
      </c>
      <c r="B36" s="113">
        <v>11299</v>
      </c>
      <c r="C36" s="113">
        <v>24328.49</v>
      </c>
      <c r="D36" s="113">
        <v>9321.4</v>
      </c>
      <c r="E36" s="148">
        <f t="shared" si="2"/>
        <v>38.314749497399958</v>
      </c>
      <c r="F36" s="148">
        <f t="shared" si="3"/>
        <v>82.497566156297026</v>
      </c>
    </row>
    <row r="37" spans="1:6" ht="25.5" x14ac:dyDescent="0.25">
      <c r="A37" s="117" t="s">
        <v>196</v>
      </c>
      <c r="B37" s="121">
        <v>36697.54</v>
      </c>
      <c r="C37" s="121">
        <v>57529</v>
      </c>
      <c r="D37" s="121">
        <v>34577.65</v>
      </c>
      <c r="E37" s="148">
        <f t="shared" si="2"/>
        <v>60.104729788454527</v>
      </c>
      <c r="F37" s="148">
        <f t="shared" si="3"/>
        <v>94.223345761051007</v>
      </c>
    </row>
    <row r="38" spans="1:6" x14ac:dyDescent="0.25">
      <c r="A38" s="118" t="s">
        <v>197</v>
      </c>
      <c r="B38" s="113">
        <v>36697.54</v>
      </c>
      <c r="C38" s="113">
        <v>57529</v>
      </c>
      <c r="D38" s="113">
        <v>32998.769999999997</v>
      </c>
      <c r="E38" s="148">
        <f t="shared" si="2"/>
        <v>57.360235707208531</v>
      </c>
      <c r="F38" s="148">
        <f t="shared" si="3"/>
        <v>89.920932029776367</v>
      </c>
    </row>
    <row r="39" spans="1:6" x14ac:dyDescent="0.25">
      <c r="A39" s="117" t="s">
        <v>198</v>
      </c>
      <c r="B39" s="121">
        <v>10168.290000000001</v>
      </c>
      <c r="C39" s="121">
        <v>6298.83</v>
      </c>
      <c r="D39" s="121">
        <v>3894.62</v>
      </c>
      <c r="E39" s="148">
        <f t="shared" si="2"/>
        <v>61.830847951127431</v>
      </c>
      <c r="F39" s="148">
        <f t="shared" si="3"/>
        <v>38.301622003306349</v>
      </c>
    </row>
    <row r="40" spans="1:6" x14ac:dyDescent="0.25">
      <c r="A40" s="118" t="s">
        <v>199</v>
      </c>
      <c r="B40" s="113">
        <v>10168.290000000001</v>
      </c>
      <c r="C40" s="113">
        <v>6298.83</v>
      </c>
      <c r="D40" s="113">
        <v>3894.62</v>
      </c>
      <c r="E40" s="148">
        <f t="shared" si="2"/>
        <v>61.830847951127431</v>
      </c>
      <c r="F40" s="148">
        <f t="shared" si="3"/>
        <v>38.301622003306349</v>
      </c>
    </row>
    <row r="41" spans="1:6" x14ac:dyDescent="0.25">
      <c r="A41" s="38" t="s">
        <v>200</v>
      </c>
      <c r="B41" s="121">
        <v>652984.98</v>
      </c>
      <c r="C41" s="121">
        <v>1597796.51</v>
      </c>
      <c r="D41" s="121">
        <v>860041.24</v>
      </c>
      <c r="E41" s="148">
        <f t="shared" si="2"/>
        <v>53.826706631121638</v>
      </c>
      <c r="F41" s="148">
        <f t="shared" si="3"/>
        <v>131.70919184082916</v>
      </c>
    </row>
    <row r="42" spans="1:6" x14ac:dyDescent="0.25">
      <c r="A42" s="115" t="s">
        <v>42</v>
      </c>
      <c r="B42" s="113">
        <v>652984.98</v>
      </c>
      <c r="C42" s="113">
        <v>1597796.51</v>
      </c>
      <c r="D42" s="113">
        <v>861620.12</v>
      </c>
      <c r="E42" s="148">
        <f t="shared" si="2"/>
        <v>53.925522718784755</v>
      </c>
      <c r="F42" s="148">
        <f t="shared" si="3"/>
        <v>131.95098607015433</v>
      </c>
    </row>
    <row r="43" spans="1:6" x14ac:dyDescent="0.25">
      <c r="A43" s="119" t="s">
        <v>201</v>
      </c>
      <c r="B43" s="123">
        <v>5121.24</v>
      </c>
      <c r="C43" s="123">
        <v>0</v>
      </c>
      <c r="D43" s="123">
        <v>3649.51</v>
      </c>
      <c r="E43" s="148">
        <v>0</v>
      </c>
      <c r="F43" s="148">
        <v>0</v>
      </c>
    </row>
    <row r="44" spans="1:6" x14ac:dyDescent="0.25">
      <c r="A44" s="120" t="s">
        <v>202</v>
      </c>
      <c r="B44" s="122">
        <v>5121.24</v>
      </c>
      <c r="C44" s="122">
        <v>0</v>
      </c>
      <c r="D44" s="122">
        <v>3649.51</v>
      </c>
      <c r="E44" s="148">
        <v>0</v>
      </c>
      <c r="F44" s="148">
        <v>0</v>
      </c>
    </row>
    <row r="46" spans="1:6" x14ac:dyDescent="0.25">
      <c r="A46" s="185" t="s">
        <v>218</v>
      </c>
      <c r="B46" s="185"/>
      <c r="C46" s="185"/>
      <c r="D46" s="185"/>
      <c r="E46" s="185"/>
      <c r="F46" s="185"/>
    </row>
  </sheetData>
  <mergeCells count="6">
    <mergeCell ref="A1:G1"/>
    <mergeCell ref="A46:F46"/>
    <mergeCell ref="A3:D3"/>
    <mergeCell ref="A5:D5"/>
    <mergeCell ref="A7:D7"/>
    <mergeCell ref="A26:D26"/>
  </mergeCells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8"/>
  <sheetViews>
    <sheetView workbookViewId="0">
      <selection activeCell="B9" sqref="B9:D9"/>
    </sheetView>
  </sheetViews>
  <sheetFormatPr defaultRowHeight="15" x14ac:dyDescent="0.25"/>
  <cols>
    <col min="1" max="1" width="37.7109375" customWidth="1"/>
    <col min="2" max="4" width="25.28515625" customWidth="1"/>
    <col min="5" max="5" width="12" customWidth="1"/>
    <col min="6" max="6" width="10.5703125" customWidth="1"/>
  </cols>
  <sheetData>
    <row r="1" spans="1:8" ht="42" customHeight="1" x14ac:dyDescent="0.25">
      <c r="A1" s="193" t="s">
        <v>208</v>
      </c>
      <c r="B1" s="193"/>
      <c r="C1" s="193"/>
      <c r="D1" s="193"/>
      <c r="E1" s="193"/>
      <c r="F1" s="193"/>
      <c r="G1" s="193"/>
      <c r="H1" s="193"/>
    </row>
    <row r="2" spans="1:8" ht="18" customHeight="1" x14ac:dyDescent="0.25">
      <c r="A2" s="4"/>
      <c r="B2" s="4"/>
      <c r="C2" s="4"/>
      <c r="D2" s="4"/>
      <c r="E2" s="4"/>
    </row>
    <row r="3" spans="1:8" ht="15.75" x14ac:dyDescent="0.25">
      <c r="A3" s="193" t="s">
        <v>15</v>
      </c>
      <c r="B3" s="193"/>
      <c r="C3" s="193"/>
      <c r="D3" s="203"/>
      <c r="E3" s="203"/>
    </row>
    <row r="4" spans="1:8" ht="18" x14ac:dyDescent="0.25">
      <c r="A4" s="4"/>
      <c r="B4" s="4"/>
      <c r="C4" s="4"/>
      <c r="D4" s="5"/>
      <c r="E4" s="5"/>
    </row>
    <row r="5" spans="1:8" ht="18" customHeight="1" x14ac:dyDescent="0.25">
      <c r="A5" s="193" t="s">
        <v>4</v>
      </c>
      <c r="B5" s="194"/>
      <c r="C5" s="194"/>
      <c r="D5" s="194"/>
      <c r="E5" s="194"/>
    </row>
    <row r="6" spans="1:8" ht="18" x14ac:dyDescent="0.25">
      <c r="A6" s="4"/>
      <c r="B6" s="4"/>
      <c r="C6" s="4"/>
      <c r="D6" s="5"/>
      <c r="E6" s="5"/>
    </row>
    <row r="7" spans="1:8" ht="15.75" x14ac:dyDescent="0.25">
      <c r="A7" s="193" t="s">
        <v>10</v>
      </c>
      <c r="B7" s="213"/>
      <c r="C7" s="213"/>
      <c r="D7" s="213"/>
      <c r="E7" s="213"/>
    </row>
    <row r="8" spans="1:8" ht="18" x14ac:dyDescent="0.25">
      <c r="A8" s="4"/>
      <c r="B8" s="4"/>
      <c r="C8" s="4"/>
      <c r="D8" s="5"/>
      <c r="E8" s="5"/>
    </row>
    <row r="9" spans="1:8" x14ac:dyDescent="0.25">
      <c r="A9" s="21" t="s">
        <v>41</v>
      </c>
      <c r="B9" s="20" t="s">
        <v>210</v>
      </c>
      <c r="C9" s="21" t="s">
        <v>26</v>
      </c>
      <c r="D9" s="21" t="s">
        <v>217</v>
      </c>
      <c r="E9" s="130" t="s">
        <v>219</v>
      </c>
      <c r="F9" s="130" t="s">
        <v>219</v>
      </c>
    </row>
    <row r="10" spans="1:8" x14ac:dyDescent="0.25">
      <c r="A10" s="21"/>
      <c r="B10" s="20">
        <v>1</v>
      </c>
      <c r="C10" s="21">
        <v>2</v>
      </c>
      <c r="D10" s="21">
        <v>3</v>
      </c>
      <c r="E10" s="130" t="s">
        <v>220</v>
      </c>
      <c r="F10" s="130" t="s">
        <v>221</v>
      </c>
    </row>
    <row r="11" spans="1:8" ht="15.75" customHeight="1" x14ac:dyDescent="0.25">
      <c r="A11" s="11" t="s">
        <v>11</v>
      </c>
      <c r="B11" s="68">
        <v>624486.06999999995</v>
      </c>
      <c r="C11" s="113">
        <v>1660212.7</v>
      </c>
      <c r="D11" s="113">
        <v>912549.15</v>
      </c>
      <c r="E11" s="149">
        <f>SUM(D11/C11*100)</f>
        <v>54.965797454747822</v>
      </c>
      <c r="F11" s="148">
        <f>SUM(D11/B11*100)</f>
        <v>146.1280233200398</v>
      </c>
    </row>
    <row r="12" spans="1:8" ht="15.75" customHeight="1" x14ac:dyDescent="0.25">
      <c r="A12" s="11" t="s">
        <v>204</v>
      </c>
      <c r="B12" s="68">
        <f>SUM(B13+B14)</f>
        <v>624486.07000000007</v>
      </c>
      <c r="C12" s="68">
        <f>SUM(C13+C14)</f>
        <v>1660212.7</v>
      </c>
      <c r="D12" s="68">
        <f>SUM(D13+D14)</f>
        <v>912549.15</v>
      </c>
      <c r="E12" s="149">
        <f t="shared" ref="E12:E14" si="0">SUM(D12/C12*100)</f>
        <v>54.965797454747822</v>
      </c>
      <c r="F12" s="148">
        <f t="shared" ref="F12:F14" si="1">SUM(D12/B12*100)</f>
        <v>146.12802332003977</v>
      </c>
    </row>
    <row r="13" spans="1:8" x14ac:dyDescent="0.25">
      <c r="A13" s="18" t="s">
        <v>205</v>
      </c>
      <c r="B13" s="68">
        <v>620857.64</v>
      </c>
      <c r="C13" s="68">
        <f>SUM(C11-C14)</f>
        <v>1652614</v>
      </c>
      <c r="D13" s="68">
        <v>908121.79</v>
      </c>
      <c r="E13" s="149">
        <f t="shared" si="0"/>
        <v>54.950629124526365</v>
      </c>
      <c r="F13" s="148">
        <f t="shared" si="1"/>
        <v>146.26892406446026</v>
      </c>
    </row>
    <row r="14" spans="1:8" x14ac:dyDescent="0.25">
      <c r="A14" s="17" t="s">
        <v>206</v>
      </c>
      <c r="B14" s="68">
        <v>3628.43</v>
      </c>
      <c r="C14" s="113">
        <v>7598.7</v>
      </c>
      <c r="D14" s="113">
        <v>4427.3599999999997</v>
      </c>
      <c r="E14" s="149">
        <f t="shared" si="0"/>
        <v>58.264703172911148</v>
      </c>
      <c r="F14" s="148">
        <f t="shared" si="1"/>
        <v>122.01861411133741</v>
      </c>
    </row>
    <row r="15" spans="1:8" x14ac:dyDescent="0.25">
      <c r="A15" s="11"/>
      <c r="B15" s="8"/>
      <c r="C15" s="9"/>
      <c r="D15" s="9"/>
      <c r="E15" s="10"/>
      <c r="F15" s="143"/>
    </row>
    <row r="16" spans="1:8" x14ac:dyDescent="0.25">
      <c r="A16" s="19"/>
      <c r="B16" s="8"/>
      <c r="C16" s="9"/>
      <c r="D16" s="9"/>
      <c r="E16" s="10"/>
      <c r="F16" s="143"/>
    </row>
    <row r="18" spans="1:7" x14ac:dyDescent="0.25">
      <c r="A18" s="185" t="s">
        <v>222</v>
      </c>
      <c r="B18" s="185"/>
      <c r="C18" s="185"/>
      <c r="D18" s="185"/>
      <c r="E18" s="185"/>
      <c r="F18" s="185"/>
      <c r="G18" s="185"/>
    </row>
  </sheetData>
  <mergeCells count="5">
    <mergeCell ref="A3:E3"/>
    <mergeCell ref="A5:E5"/>
    <mergeCell ref="A7:E7"/>
    <mergeCell ref="A18:G18"/>
    <mergeCell ref="A1:H1"/>
  </mergeCells>
  <pageMargins left="0.7" right="0.7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4"/>
  <sheetViews>
    <sheetView workbookViewId="0">
      <selection activeCell="D7" sqref="D7:F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7" ht="42" customHeight="1" x14ac:dyDescent="0.25">
      <c r="A1" s="193" t="s">
        <v>208</v>
      </c>
      <c r="B1" s="193"/>
      <c r="C1" s="193"/>
      <c r="D1" s="193"/>
      <c r="E1" s="193"/>
      <c r="F1" s="193"/>
      <c r="G1" s="193"/>
    </row>
    <row r="2" spans="1:7" ht="18" customHeight="1" x14ac:dyDescent="0.25">
      <c r="A2" s="4"/>
      <c r="B2" s="4"/>
      <c r="C2" s="4"/>
      <c r="D2" s="4"/>
      <c r="E2" s="4"/>
      <c r="F2" s="4"/>
    </row>
    <row r="3" spans="1:7" ht="15.75" customHeight="1" x14ac:dyDescent="0.25">
      <c r="A3" s="193" t="s">
        <v>15</v>
      </c>
      <c r="B3" s="193"/>
      <c r="C3" s="193"/>
      <c r="D3" s="193"/>
      <c r="E3" s="193"/>
      <c r="F3" s="193"/>
    </row>
    <row r="4" spans="1:7" ht="18" x14ac:dyDescent="0.25">
      <c r="A4" s="4"/>
      <c r="B4" s="4"/>
      <c r="C4" s="4"/>
      <c r="D4" s="4"/>
      <c r="E4" s="4"/>
      <c r="F4" s="5"/>
    </row>
    <row r="5" spans="1:7" ht="18" customHeight="1" x14ac:dyDescent="0.25">
      <c r="A5" s="193" t="s">
        <v>48</v>
      </c>
      <c r="B5" s="193"/>
      <c r="C5" s="193"/>
      <c r="D5" s="193"/>
      <c r="E5" s="193"/>
      <c r="F5" s="193"/>
    </row>
    <row r="6" spans="1:7" ht="18" x14ac:dyDescent="0.25">
      <c r="A6" s="4"/>
      <c r="B6" s="4"/>
      <c r="C6" s="4"/>
      <c r="D6" s="4"/>
      <c r="E6" s="4"/>
      <c r="F6" s="5"/>
    </row>
    <row r="7" spans="1:7" x14ac:dyDescent="0.25">
      <c r="A7" s="21" t="s">
        <v>5</v>
      </c>
      <c r="B7" s="20" t="s">
        <v>6</v>
      </c>
      <c r="C7" s="20" t="s">
        <v>25</v>
      </c>
      <c r="D7" s="20" t="s">
        <v>210</v>
      </c>
      <c r="E7" s="21" t="s">
        <v>26</v>
      </c>
      <c r="F7" s="21" t="s">
        <v>217</v>
      </c>
    </row>
    <row r="8" spans="1:7" x14ac:dyDescent="0.25">
      <c r="A8" s="36"/>
      <c r="B8" s="37"/>
      <c r="C8" s="35" t="s">
        <v>50</v>
      </c>
      <c r="D8" s="36"/>
      <c r="E8" s="36"/>
      <c r="F8" s="36"/>
    </row>
    <row r="9" spans="1:7" ht="25.5" x14ac:dyDescent="0.25">
      <c r="A9" s="11">
        <v>8</v>
      </c>
      <c r="B9" s="11"/>
      <c r="C9" s="11" t="s">
        <v>12</v>
      </c>
      <c r="D9" s="9"/>
      <c r="E9" s="9"/>
      <c r="F9" s="9"/>
    </row>
    <row r="10" spans="1:7" x14ac:dyDescent="0.25">
      <c r="A10" s="11"/>
      <c r="B10" s="16">
        <v>84</v>
      </c>
      <c r="C10" s="16" t="s">
        <v>19</v>
      </c>
      <c r="D10" s="9"/>
      <c r="E10" s="9"/>
      <c r="F10" s="9"/>
    </row>
    <row r="11" spans="1:7" x14ac:dyDescent="0.25">
      <c r="A11" s="11"/>
      <c r="B11" s="16"/>
      <c r="C11" s="39"/>
      <c r="D11" s="9"/>
      <c r="E11" s="9"/>
      <c r="F11" s="9"/>
    </row>
    <row r="12" spans="1:7" x14ac:dyDescent="0.25">
      <c r="A12" s="11"/>
      <c r="B12" s="16"/>
      <c r="C12" s="35" t="s">
        <v>53</v>
      </c>
      <c r="D12" s="9"/>
      <c r="E12" s="9"/>
      <c r="F12" s="9"/>
    </row>
    <row r="13" spans="1:7" ht="25.5" x14ac:dyDescent="0.25">
      <c r="A13" s="14">
        <v>5</v>
      </c>
      <c r="B13" s="15"/>
      <c r="C13" s="26" t="s">
        <v>13</v>
      </c>
      <c r="D13" s="9"/>
      <c r="E13" s="9"/>
      <c r="F13" s="9"/>
    </row>
    <row r="14" spans="1:7" ht="25.5" x14ac:dyDescent="0.25">
      <c r="A14" s="16"/>
      <c r="B14" s="16">
        <v>54</v>
      </c>
      <c r="C14" s="27" t="s">
        <v>20</v>
      </c>
      <c r="D14" s="9"/>
      <c r="E14" s="9"/>
      <c r="F14" s="9"/>
    </row>
  </sheetData>
  <mergeCells count="3">
    <mergeCell ref="A3:F3"/>
    <mergeCell ref="A5:F5"/>
    <mergeCell ref="A1:G1"/>
  </mergeCells>
  <pageMargins left="0.7" right="0.7" top="0.75" bottom="0.75" header="0.3" footer="0.3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6"/>
  <sheetViews>
    <sheetView workbookViewId="0">
      <selection activeCell="E2" sqref="E1:E1048576"/>
    </sheetView>
  </sheetViews>
  <sheetFormatPr defaultRowHeight="15" x14ac:dyDescent="0.25"/>
  <cols>
    <col min="1" max="4" width="25.28515625" customWidth="1"/>
  </cols>
  <sheetData>
    <row r="1" spans="1:7" ht="42" customHeight="1" x14ac:dyDescent="0.25">
      <c r="A1" s="193" t="s">
        <v>208</v>
      </c>
      <c r="B1" s="193"/>
      <c r="C1" s="193"/>
      <c r="D1" s="193"/>
      <c r="E1" s="193"/>
      <c r="F1" s="193"/>
      <c r="G1" s="193"/>
    </row>
    <row r="2" spans="1:7" ht="18" customHeight="1" x14ac:dyDescent="0.25">
      <c r="A2" s="25"/>
      <c r="B2" s="25"/>
      <c r="C2" s="25"/>
      <c r="D2" s="25"/>
    </row>
    <row r="3" spans="1:7" ht="15.75" customHeight="1" x14ac:dyDescent="0.25">
      <c r="A3" s="193" t="s">
        <v>15</v>
      </c>
      <c r="B3" s="193"/>
      <c r="C3" s="193"/>
      <c r="D3" s="193"/>
    </row>
    <row r="4" spans="1:7" ht="18" x14ac:dyDescent="0.25">
      <c r="A4" s="25"/>
      <c r="B4" s="25"/>
      <c r="C4" s="25"/>
      <c r="D4" s="5"/>
    </row>
    <row r="5" spans="1:7" ht="18" customHeight="1" x14ac:dyDescent="0.25">
      <c r="A5" s="193" t="s">
        <v>49</v>
      </c>
      <c r="B5" s="193"/>
      <c r="C5" s="193"/>
      <c r="D5" s="193"/>
    </row>
    <row r="6" spans="1:7" ht="18" x14ac:dyDescent="0.25">
      <c r="A6" s="25"/>
      <c r="B6" s="25"/>
      <c r="C6" s="25"/>
      <c r="D6" s="5"/>
    </row>
    <row r="7" spans="1:7" x14ac:dyDescent="0.25">
      <c r="A7" s="20" t="s">
        <v>41</v>
      </c>
      <c r="B7" s="20" t="s">
        <v>210</v>
      </c>
      <c r="C7" s="21" t="s">
        <v>26</v>
      </c>
      <c r="D7" s="21" t="s">
        <v>217</v>
      </c>
    </row>
    <row r="8" spans="1:7" x14ac:dyDescent="0.25">
      <c r="A8" s="11" t="s">
        <v>50</v>
      </c>
      <c r="B8" s="9"/>
      <c r="C8" s="9"/>
      <c r="D8" s="9"/>
    </row>
    <row r="9" spans="1:7" ht="25.5" x14ac:dyDescent="0.25">
      <c r="A9" s="11" t="s">
        <v>51</v>
      </c>
      <c r="B9" s="9"/>
      <c r="C9" s="9"/>
      <c r="D9" s="9"/>
    </row>
    <row r="10" spans="1:7" ht="25.5" x14ac:dyDescent="0.25">
      <c r="A10" s="18" t="s">
        <v>52</v>
      </c>
      <c r="B10" s="9"/>
      <c r="C10" s="9"/>
      <c r="D10" s="9"/>
    </row>
    <row r="11" spans="1:7" x14ac:dyDescent="0.25">
      <c r="A11" s="18"/>
      <c r="B11" s="9"/>
      <c r="C11" s="9"/>
      <c r="D11" s="9"/>
    </row>
    <row r="12" spans="1:7" x14ac:dyDescent="0.25">
      <c r="A12" s="11" t="s">
        <v>53</v>
      </c>
      <c r="B12" s="9"/>
      <c r="C12" s="9"/>
      <c r="D12" s="9"/>
    </row>
    <row r="13" spans="1:7" x14ac:dyDescent="0.25">
      <c r="A13" s="26" t="s">
        <v>44</v>
      </c>
      <c r="B13" s="9"/>
      <c r="C13" s="9"/>
      <c r="D13" s="9"/>
    </row>
    <row r="14" spans="1:7" x14ac:dyDescent="0.25">
      <c r="A14" s="13" t="s">
        <v>45</v>
      </c>
      <c r="B14" s="9"/>
      <c r="C14" s="9"/>
      <c r="D14" s="9"/>
    </row>
    <row r="15" spans="1:7" x14ac:dyDescent="0.25">
      <c r="A15" s="26" t="s">
        <v>46</v>
      </c>
      <c r="B15" s="9"/>
      <c r="C15" s="9"/>
      <c r="D15" s="9"/>
    </row>
    <row r="16" spans="1:7" x14ac:dyDescent="0.25">
      <c r="A16" s="13" t="s">
        <v>47</v>
      </c>
      <c r="B16" s="9"/>
      <c r="C16" s="9"/>
      <c r="D16" s="9"/>
    </row>
  </sheetData>
  <mergeCells count="3">
    <mergeCell ref="A3:D3"/>
    <mergeCell ref="A5:D5"/>
    <mergeCell ref="A1:G1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41"/>
  <sheetViews>
    <sheetView tabSelected="1" topLeftCell="A415" workbookViewId="0">
      <selection activeCell="K77" sqref="K77"/>
    </sheetView>
  </sheetViews>
  <sheetFormatPr defaultRowHeight="15" x14ac:dyDescent="0.25"/>
  <cols>
    <col min="1" max="1" width="7.42578125" bestFit="1" customWidth="1"/>
    <col min="2" max="2" width="8.42578125" customWidth="1"/>
    <col min="3" max="3" width="3.85546875" customWidth="1"/>
    <col min="4" max="4" width="30" customWidth="1"/>
    <col min="5" max="7" width="12.140625" style="91" customWidth="1"/>
    <col min="8" max="9" width="9.140625" style="151"/>
  </cols>
  <sheetData>
    <row r="1" spans="1:9" ht="56.25" customHeight="1" x14ac:dyDescent="0.25">
      <c r="A1" s="193" t="s">
        <v>208</v>
      </c>
      <c r="B1" s="193"/>
      <c r="C1" s="193"/>
      <c r="D1" s="193"/>
      <c r="E1" s="193"/>
      <c r="F1" s="193"/>
      <c r="G1" s="193"/>
      <c r="H1" s="193"/>
    </row>
    <row r="2" spans="1:9" ht="27.75" customHeight="1" x14ac:dyDescent="0.25">
      <c r="A2" s="209" t="s">
        <v>14</v>
      </c>
      <c r="B2" s="209"/>
      <c r="C2" s="209"/>
      <c r="D2" s="209"/>
      <c r="E2" s="209"/>
      <c r="F2" s="209"/>
      <c r="G2" s="209"/>
    </row>
    <row r="3" spans="1:9" ht="18" x14ac:dyDescent="0.25">
      <c r="A3" s="55"/>
      <c r="B3" s="55"/>
      <c r="C3" s="55"/>
      <c r="D3" s="55"/>
      <c r="E3" s="110"/>
      <c r="F3" s="110"/>
      <c r="G3" s="110"/>
    </row>
    <row r="4" spans="1:9" ht="25.5" x14ac:dyDescent="0.25">
      <c r="A4" s="223" t="s">
        <v>16</v>
      </c>
      <c r="B4" s="224"/>
      <c r="C4" s="225"/>
      <c r="D4" s="76" t="s">
        <v>17</v>
      </c>
      <c r="E4" s="21" t="s">
        <v>207</v>
      </c>
      <c r="F4" s="21" t="s">
        <v>26</v>
      </c>
      <c r="G4" s="21" t="s">
        <v>217</v>
      </c>
      <c r="H4" s="156" t="s">
        <v>223</v>
      </c>
      <c r="I4" s="156" t="s">
        <v>224</v>
      </c>
    </row>
    <row r="5" spans="1:9" x14ac:dyDescent="0.25">
      <c r="A5" s="150"/>
      <c r="B5" s="154"/>
      <c r="C5" s="155"/>
      <c r="D5" s="153"/>
      <c r="E5" s="145">
        <v>1</v>
      </c>
      <c r="F5" s="145">
        <v>2</v>
      </c>
      <c r="G5" s="145">
        <v>3</v>
      </c>
      <c r="H5" s="157">
        <v>4</v>
      </c>
      <c r="I5" s="157">
        <v>5</v>
      </c>
    </row>
    <row r="6" spans="1:9" x14ac:dyDescent="0.25">
      <c r="A6" s="214" t="s">
        <v>63</v>
      </c>
      <c r="B6" s="215"/>
      <c r="C6" s="216"/>
      <c r="D6" s="56" t="s">
        <v>64</v>
      </c>
      <c r="E6" s="8"/>
      <c r="F6" s="8"/>
      <c r="G6" s="8"/>
      <c r="H6" s="152"/>
      <c r="I6" s="152"/>
    </row>
    <row r="7" spans="1:9" ht="22.5" customHeight="1" x14ac:dyDescent="0.25">
      <c r="A7" s="214" t="s">
        <v>65</v>
      </c>
      <c r="B7" s="215"/>
      <c r="C7" s="216"/>
      <c r="D7" s="56" t="s">
        <v>66</v>
      </c>
      <c r="E7" s="8"/>
      <c r="F7" s="8"/>
      <c r="G7" s="8"/>
      <c r="H7" s="152"/>
      <c r="I7" s="152"/>
    </row>
    <row r="8" spans="1:9" ht="24.75" customHeight="1" x14ac:dyDescent="0.25">
      <c r="A8" s="217" t="s">
        <v>67</v>
      </c>
      <c r="B8" s="218"/>
      <c r="C8" s="219"/>
      <c r="D8" s="57" t="s">
        <v>68</v>
      </c>
      <c r="E8" s="8"/>
      <c r="F8" s="8"/>
      <c r="G8" s="8"/>
      <c r="H8" s="152"/>
      <c r="I8" s="152"/>
    </row>
    <row r="9" spans="1:9" x14ac:dyDescent="0.25">
      <c r="A9" s="214">
        <v>3</v>
      </c>
      <c r="B9" s="215"/>
      <c r="C9" s="216"/>
      <c r="D9" s="56" t="s">
        <v>8</v>
      </c>
      <c r="E9" s="58">
        <f>SUM(E10+E20)</f>
        <v>2402.4</v>
      </c>
      <c r="F9" s="58">
        <f>SUM(F10+F20)</f>
        <v>6298.83</v>
      </c>
      <c r="G9" s="58">
        <f>SUM(G10+G20)</f>
        <v>3894.6200000000003</v>
      </c>
      <c r="H9" s="158">
        <f>SUM(G9/F9*100)</f>
        <v>61.830847951127431</v>
      </c>
      <c r="I9" s="158">
        <f>SUM(G9/E9*100)</f>
        <v>162.11371961371964</v>
      </c>
    </row>
    <row r="10" spans="1:9" x14ac:dyDescent="0.25">
      <c r="A10" s="220">
        <v>31</v>
      </c>
      <c r="B10" s="221"/>
      <c r="C10" s="222"/>
      <c r="D10" s="56" t="s">
        <v>9</v>
      </c>
      <c r="E10" s="58">
        <f>SUM(E11+E15+E17)</f>
        <v>2308.39</v>
      </c>
      <c r="F10" s="58">
        <f>SUM(F11+F15+F17)</f>
        <v>6091.83</v>
      </c>
      <c r="G10" s="58">
        <f>SUM(G11+G15+G17)</f>
        <v>3807.36</v>
      </c>
      <c r="H10" s="158">
        <f t="shared" ref="H10:H26" si="0">SUM(G10/F10*100)</f>
        <v>62.499445979287017</v>
      </c>
      <c r="I10" s="158">
        <f t="shared" ref="I10:I26" si="1">SUM(G10/E10*100)</f>
        <v>164.93573442962412</v>
      </c>
    </row>
    <row r="11" spans="1:9" x14ac:dyDescent="0.25">
      <c r="A11" s="59">
        <v>311</v>
      </c>
      <c r="B11" s="60"/>
      <c r="C11" s="61"/>
      <c r="D11" s="62" t="s">
        <v>69</v>
      </c>
      <c r="E11" s="63">
        <v>1922.68</v>
      </c>
      <c r="F11" s="63">
        <v>5229</v>
      </c>
      <c r="G11" s="63">
        <v>3268.13</v>
      </c>
      <c r="H11" s="158">
        <f t="shared" si="0"/>
        <v>62.500095620577547</v>
      </c>
      <c r="I11" s="158">
        <f t="shared" si="1"/>
        <v>169.97784342688331</v>
      </c>
    </row>
    <row r="12" spans="1:9" x14ac:dyDescent="0.25">
      <c r="A12" s="59">
        <v>3111</v>
      </c>
      <c r="B12" s="60"/>
      <c r="C12" s="61"/>
      <c r="D12" s="62" t="s">
        <v>70</v>
      </c>
      <c r="E12" s="63">
        <v>1922.68</v>
      </c>
      <c r="F12" s="63">
        <v>5229</v>
      </c>
      <c r="G12" s="63">
        <v>3268.13</v>
      </c>
      <c r="H12" s="158">
        <f t="shared" si="0"/>
        <v>62.500095620577547</v>
      </c>
      <c r="I12" s="158">
        <f t="shared" si="1"/>
        <v>169.97784342688331</v>
      </c>
    </row>
    <row r="13" spans="1:9" x14ac:dyDescent="0.25">
      <c r="A13" s="59">
        <v>3113</v>
      </c>
      <c r="B13" s="60"/>
      <c r="C13" s="61"/>
      <c r="D13" s="62" t="s">
        <v>71</v>
      </c>
      <c r="E13" s="63">
        <v>0</v>
      </c>
      <c r="F13" s="63">
        <v>0</v>
      </c>
      <c r="G13" s="63">
        <v>0</v>
      </c>
      <c r="H13" s="158">
        <v>0</v>
      </c>
      <c r="I13" s="158">
        <v>0</v>
      </c>
    </row>
    <row r="14" spans="1:9" x14ac:dyDescent="0.25">
      <c r="A14" s="59">
        <v>3114</v>
      </c>
      <c r="B14" s="60"/>
      <c r="C14" s="61"/>
      <c r="D14" s="62" t="s">
        <v>72</v>
      </c>
      <c r="E14" s="63">
        <v>0</v>
      </c>
      <c r="F14" s="63">
        <v>0</v>
      </c>
      <c r="G14" s="63">
        <v>0</v>
      </c>
      <c r="H14" s="158">
        <v>0</v>
      </c>
      <c r="I14" s="158">
        <v>0</v>
      </c>
    </row>
    <row r="15" spans="1:9" x14ac:dyDescent="0.25">
      <c r="A15" s="59">
        <v>312</v>
      </c>
      <c r="B15" s="60"/>
      <c r="C15" s="61"/>
      <c r="D15" s="62" t="s">
        <v>73</v>
      </c>
      <c r="E15" s="63">
        <v>0</v>
      </c>
      <c r="F15" s="63">
        <v>0</v>
      </c>
      <c r="G15" s="63">
        <v>0</v>
      </c>
      <c r="H15" s="158">
        <v>0</v>
      </c>
      <c r="I15" s="158">
        <v>0</v>
      </c>
    </row>
    <row r="16" spans="1:9" x14ac:dyDescent="0.25">
      <c r="A16" s="59">
        <v>3121</v>
      </c>
      <c r="B16" s="60"/>
      <c r="C16" s="61"/>
      <c r="D16" s="62" t="s">
        <v>74</v>
      </c>
      <c r="E16" s="63">
        <v>0</v>
      </c>
      <c r="F16" s="63">
        <v>0</v>
      </c>
      <c r="G16" s="63">
        <v>0</v>
      </c>
      <c r="H16" s="158">
        <v>0</v>
      </c>
      <c r="I16" s="158">
        <v>0</v>
      </c>
    </row>
    <row r="17" spans="1:9" x14ac:dyDescent="0.25">
      <c r="A17" s="59">
        <v>313</v>
      </c>
      <c r="B17" s="60"/>
      <c r="C17" s="61"/>
      <c r="D17" s="62" t="s">
        <v>75</v>
      </c>
      <c r="E17" s="63">
        <v>385.71</v>
      </c>
      <c r="F17" s="63">
        <v>862.83</v>
      </c>
      <c r="G17" s="63">
        <v>539.23</v>
      </c>
      <c r="H17" s="158">
        <f t="shared" si="0"/>
        <v>62.495508964685975</v>
      </c>
      <c r="I17" s="158">
        <f t="shared" si="1"/>
        <v>139.80192372507844</v>
      </c>
    </row>
    <row r="18" spans="1:9" x14ac:dyDescent="0.25">
      <c r="A18" s="59">
        <v>3131</v>
      </c>
      <c r="B18" s="60"/>
      <c r="C18" s="61"/>
      <c r="D18" s="62" t="s">
        <v>76</v>
      </c>
      <c r="E18" s="63">
        <v>0</v>
      </c>
      <c r="F18" s="63">
        <v>0</v>
      </c>
      <c r="G18" s="63">
        <v>0</v>
      </c>
      <c r="H18" s="158">
        <v>0</v>
      </c>
      <c r="I18" s="158">
        <v>0</v>
      </c>
    </row>
    <row r="19" spans="1:9" ht="25.5" x14ac:dyDescent="0.25">
      <c r="A19" s="59">
        <v>3132</v>
      </c>
      <c r="B19" s="60"/>
      <c r="C19" s="61"/>
      <c r="D19" s="62" t="s">
        <v>77</v>
      </c>
      <c r="E19" s="63">
        <v>385.71</v>
      </c>
      <c r="F19" s="63">
        <v>862.83</v>
      </c>
      <c r="G19" s="63">
        <v>539.23</v>
      </c>
      <c r="H19" s="158">
        <f t="shared" si="0"/>
        <v>62.495508964685975</v>
      </c>
      <c r="I19" s="158">
        <f t="shared" si="1"/>
        <v>139.80192372507844</v>
      </c>
    </row>
    <row r="20" spans="1:9" x14ac:dyDescent="0.25">
      <c r="A20" s="220">
        <v>32</v>
      </c>
      <c r="B20" s="221"/>
      <c r="C20" s="222"/>
      <c r="D20" s="56" t="s">
        <v>18</v>
      </c>
      <c r="E20" s="58">
        <f>SUM(E21)</f>
        <v>94.01</v>
      </c>
      <c r="F20" s="58">
        <f>SUM(F21)</f>
        <v>207</v>
      </c>
      <c r="G20" s="58">
        <f>SUM(G21)</f>
        <v>87.26</v>
      </c>
      <c r="H20" s="158">
        <f t="shared" si="0"/>
        <v>42.154589371980677</v>
      </c>
      <c r="I20" s="158">
        <f t="shared" si="1"/>
        <v>92.819912775236673</v>
      </c>
    </row>
    <row r="21" spans="1:9" x14ac:dyDescent="0.25">
      <c r="A21" s="59">
        <v>321</v>
      </c>
      <c r="B21" s="60"/>
      <c r="C21" s="61"/>
      <c r="D21" s="62" t="s">
        <v>78</v>
      </c>
      <c r="E21" s="63">
        <v>94.01</v>
      </c>
      <c r="F21" s="63">
        <v>207</v>
      </c>
      <c r="G21" s="63">
        <v>87.26</v>
      </c>
      <c r="H21" s="158">
        <f t="shared" si="0"/>
        <v>42.154589371980677</v>
      </c>
      <c r="I21" s="158">
        <f t="shared" si="1"/>
        <v>92.819912775236673</v>
      </c>
    </row>
    <row r="22" spans="1:9" x14ac:dyDescent="0.25">
      <c r="A22" s="59">
        <v>3211</v>
      </c>
      <c r="B22" s="60"/>
      <c r="C22" s="61"/>
      <c r="D22" s="62" t="s">
        <v>79</v>
      </c>
      <c r="E22" s="63">
        <v>0</v>
      </c>
      <c r="F22" s="63">
        <v>0</v>
      </c>
      <c r="G22" s="63">
        <v>0</v>
      </c>
      <c r="H22" s="158">
        <v>0</v>
      </c>
      <c r="I22" s="158">
        <v>0</v>
      </c>
    </row>
    <row r="23" spans="1:9" ht="25.5" x14ac:dyDescent="0.25">
      <c r="A23" s="59">
        <v>3212</v>
      </c>
      <c r="B23" s="60"/>
      <c r="C23" s="61"/>
      <c r="D23" s="62" t="s">
        <v>80</v>
      </c>
      <c r="E23" s="63">
        <v>94.01</v>
      </c>
      <c r="F23" s="63">
        <v>207</v>
      </c>
      <c r="G23" s="63">
        <v>87.26</v>
      </c>
      <c r="H23" s="158">
        <f t="shared" si="0"/>
        <v>42.154589371980677</v>
      </c>
      <c r="I23" s="158">
        <f t="shared" si="1"/>
        <v>92.819912775236673</v>
      </c>
    </row>
    <row r="24" spans="1:9" x14ac:dyDescent="0.25">
      <c r="A24" s="59">
        <v>3213</v>
      </c>
      <c r="B24" s="60"/>
      <c r="C24" s="61"/>
      <c r="D24" s="62" t="s">
        <v>81</v>
      </c>
      <c r="E24" s="63">
        <v>0</v>
      </c>
      <c r="F24" s="63">
        <v>0</v>
      </c>
      <c r="G24" s="63">
        <v>0</v>
      </c>
      <c r="H24" s="158">
        <v>0</v>
      </c>
      <c r="I24" s="158">
        <v>0</v>
      </c>
    </row>
    <row r="25" spans="1:9" ht="25.5" x14ac:dyDescent="0.25">
      <c r="A25" s="59">
        <v>3214</v>
      </c>
      <c r="B25" s="60"/>
      <c r="C25" s="61"/>
      <c r="D25" s="62" t="s">
        <v>82</v>
      </c>
      <c r="E25" s="63">
        <v>0</v>
      </c>
      <c r="F25" s="63">
        <v>0</v>
      </c>
      <c r="G25" s="63">
        <v>0</v>
      </c>
      <c r="H25" s="158">
        <v>0</v>
      </c>
      <c r="I25" s="158">
        <v>0</v>
      </c>
    </row>
    <row r="26" spans="1:9" x14ac:dyDescent="0.25">
      <c r="A26" s="64"/>
      <c r="B26" s="65"/>
      <c r="C26" s="66"/>
      <c r="D26" s="56" t="s">
        <v>83</v>
      </c>
      <c r="E26" s="58">
        <f>SUM(E9)</f>
        <v>2402.4</v>
      </c>
      <c r="F26" s="58">
        <f>SUM(F9)</f>
        <v>6298.83</v>
      </c>
      <c r="G26" s="58">
        <f>SUM(G9)</f>
        <v>3894.6200000000003</v>
      </c>
      <c r="H26" s="158">
        <f t="shared" si="0"/>
        <v>61.830847951127431</v>
      </c>
      <c r="I26" s="158">
        <f t="shared" si="1"/>
        <v>162.11371961371964</v>
      </c>
    </row>
    <row r="27" spans="1:9" x14ac:dyDescent="0.25">
      <c r="A27" s="59"/>
      <c r="B27" s="60"/>
      <c r="C27" s="61"/>
      <c r="D27" s="62"/>
      <c r="E27" s="8"/>
      <c r="F27" s="8"/>
      <c r="G27" s="8"/>
      <c r="H27" s="152"/>
      <c r="I27" s="152"/>
    </row>
    <row r="28" spans="1:9" ht="25.5" x14ac:dyDescent="0.25">
      <c r="A28" s="223" t="s">
        <v>16</v>
      </c>
      <c r="B28" s="224"/>
      <c r="C28" s="225"/>
      <c r="D28" s="76" t="s">
        <v>17</v>
      </c>
      <c r="E28" s="21" t="s">
        <v>207</v>
      </c>
      <c r="F28" s="21" t="s">
        <v>26</v>
      </c>
      <c r="G28" s="21" t="s">
        <v>217</v>
      </c>
      <c r="H28" s="156" t="s">
        <v>223</v>
      </c>
      <c r="I28" s="156" t="s">
        <v>224</v>
      </c>
    </row>
    <row r="29" spans="1:9" x14ac:dyDescent="0.25">
      <c r="A29" s="150"/>
      <c r="B29" s="154"/>
      <c r="C29" s="155"/>
      <c r="D29" s="153"/>
      <c r="E29" s="145">
        <v>1</v>
      </c>
      <c r="F29" s="145">
        <v>2</v>
      </c>
      <c r="G29" s="145">
        <v>3</v>
      </c>
      <c r="H29" s="157">
        <v>4</v>
      </c>
      <c r="I29" s="157">
        <v>5</v>
      </c>
    </row>
    <row r="30" spans="1:9" ht="24.75" customHeight="1" x14ac:dyDescent="0.25">
      <c r="A30" s="214" t="s">
        <v>84</v>
      </c>
      <c r="B30" s="215"/>
      <c r="C30" s="216"/>
      <c r="D30" s="56" t="s">
        <v>190</v>
      </c>
      <c r="E30" s="8"/>
      <c r="F30" s="8"/>
      <c r="G30" s="8"/>
      <c r="H30" s="152"/>
      <c r="I30" s="152"/>
    </row>
    <row r="31" spans="1:9" ht="14.25" customHeight="1" x14ac:dyDescent="0.25">
      <c r="A31" s="217" t="s">
        <v>85</v>
      </c>
      <c r="B31" s="218"/>
      <c r="C31" s="219"/>
      <c r="D31" s="57" t="s">
        <v>86</v>
      </c>
      <c r="E31" s="8"/>
      <c r="F31" s="8"/>
      <c r="G31" s="8"/>
      <c r="H31" s="152"/>
      <c r="I31" s="152"/>
    </row>
    <row r="32" spans="1:9" ht="15" customHeight="1" x14ac:dyDescent="0.25">
      <c r="A32" s="214">
        <v>3</v>
      </c>
      <c r="B32" s="215"/>
      <c r="C32" s="216"/>
      <c r="D32" s="56" t="s">
        <v>8</v>
      </c>
      <c r="E32" s="67">
        <f>SUM(E33+E43)</f>
        <v>1226.03</v>
      </c>
      <c r="F32" s="67">
        <f>SUM(F33+F43)</f>
        <v>1299.8699999999999</v>
      </c>
      <c r="G32" s="67">
        <f>SUM(G33+G43)</f>
        <v>532.73</v>
      </c>
      <c r="H32" s="158">
        <f t="shared" ref="H32" si="2">SUM(G32/F32*100)</f>
        <v>40.983329102140985</v>
      </c>
      <c r="I32" s="158">
        <f t="shared" ref="I32" si="3">SUM(G32/E32*100)</f>
        <v>43.451628426710606</v>
      </c>
    </row>
    <row r="33" spans="1:9" x14ac:dyDescent="0.25">
      <c r="A33" s="220">
        <v>31</v>
      </c>
      <c r="B33" s="221"/>
      <c r="C33" s="222"/>
      <c r="D33" s="56" t="s">
        <v>9</v>
      </c>
      <c r="E33" s="67">
        <f>SUM(E34+E38+E40)</f>
        <v>1215.58</v>
      </c>
      <c r="F33" s="67">
        <f>SUM(F34+F38+F40)</f>
        <v>1276.8699999999999</v>
      </c>
      <c r="G33" s="67">
        <f>SUM(G34+G38+G40)</f>
        <v>523.04</v>
      </c>
      <c r="H33" s="158">
        <f t="shared" ref="H33:H49" si="4">SUM(G33/F33*100)</f>
        <v>40.962666520475857</v>
      </c>
      <c r="I33" s="158">
        <f t="shared" ref="I33:I49" si="5">SUM(G33/E33*100)</f>
        <v>43.028019546224847</v>
      </c>
    </row>
    <row r="34" spans="1:9" x14ac:dyDescent="0.25">
      <c r="A34" s="59">
        <v>311</v>
      </c>
      <c r="B34" s="60"/>
      <c r="C34" s="61"/>
      <c r="D34" s="62" t="s">
        <v>69</v>
      </c>
      <c r="E34" s="68">
        <v>674.57</v>
      </c>
      <c r="F34" s="68">
        <v>581</v>
      </c>
      <c r="G34" s="68">
        <v>363.12</v>
      </c>
      <c r="H34" s="158">
        <f t="shared" si="4"/>
        <v>62.499139414802066</v>
      </c>
      <c r="I34" s="158">
        <f t="shared" si="5"/>
        <v>53.829847161895728</v>
      </c>
    </row>
    <row r="35" spans="1:9" ht="15" customHeight="1" x14ac:dyDescent="0.25">
      <c r="A35" s="59">
        <v>3111</v>
      </c>
      <c r="B35" s="60"/>
      <c r="C35" s="61"/>
      <c r="D35" s="62" t="s">
        <v>70</v>
      </c>
      <c r="E35" s="68">
        <v>674.57</v>
      </c>
      <c r="F35" s="68">
        <v>581</v>
      </c>
      <c r="G35" s="68">
        <v>363.12</v>
      </c>
      <c r="H35" s="158">
        <f t="shared" si="4"/>
        <v>62.499139414802066</v>
      </c>
      <c r="I35" s="158">
        <f t="shared" si="5"/>
        <v>53.829847161895728</v>
      </c>
    </row>
    <row r="36" spans="1:9" x14ac:dyDescent="0.25">
      <c r="A36" s="59">
        <v>3113</v>
      </c>
      <c r="B36" s="60"/>
      <c r="C36" s="61"/>
      <c r="D36" s="62" t="s">
        <v>71</v>
      </c>
      <c r="E36" s="68">
        <v>0</v>
      </c>
      <c r="F36" s="68">
        <v>0</v>
      </c>
      <c r="G36" s="68">
        <v>0</v>
      </c>
      <c r="H36" s="158">
        <v>0</v>
      </c>
      <c r="I36" s="158">
        <v>0</v>
      </c>
    </row>
    <row r="37" spans="1:9" x14ac:dyDescent="0.25">
      <c r="A37" s="59">
        <v>3114</v>
      </c>
      <c r="B37" s="60"/>
      <c r="C37" s="61"/>
      <c r="D37" s="62" t="s">
        <v>72</v>
      </c>
      <c r="E37" s="68">
        <v>0</v>
      </c>
      <c r="F37" s="68">
        <v>0</v>
      </c>
      <c r="G37" s="68">
        <v>0</v>
      </c>
      <c r="H37" s="158">
        <v>0</v>
      </c>
      <c r="I37" s="158">
        <v>0</v>
      </c>
    </row>
    <row r="38" spans="1:9" x14ac:dyDescent="0.25">
      <c r="A38" s="59">
        <v>312</v>
      </c>
      <c r="B38" s="60"/>
      <c r="C38" s="61"/>
      <c r="D38" s="62" t="s">
        <v>73</v>
      </c>
      <c r="E38" s="68">
        <v>498.16</v>
      </c>
      <c r="F38" s="68">
        <v>600</v>
      </c>
      <c r="G38" s="68">
        <v>100</v>
      </c>
      <c r="H38" s="158">
        <f t="shared" si="4"/>
        <v>16.666666666666664</v>
      </c>
      <c r="I38" s="158">
        <f t="shared" si="5"/>
        <v>20.073871848402121</v>
      </c>
    </row>
    <row r="39" spans="1:9" x14ac:dyDescent="0.25">
      <c r="A39" s="59">
        <v>3121</v>
      </c>
      <c r="B39" s="60"/>
      <c r="C39" s="61"/>
      <c r="D39" s="62" t="s">
        <v>74</v>
      </c>
      <c r="E39" s="68">
        <v>498.16</v>
      </c>
      <c r="F39" s="68">
        <v>600</v>
      </c>
      <c r="G39" s="68">
        <v>100</v>
      </c>
      <c r="H39" s="158">
        <f t="shared" si="4"/>
        <v>16.666666666666664</v>
      </c>
      <c r="I39" s="158">
        <f t="shared" si="5"/>
        <v>20.073871848402121</v>
      </c>
    </row>
    <row r="40" spans="1:9" x14ac:dyDescent="0.25">
      <c r="A40" s="59">
        <v>313</v>
      </c>
      <c r="B40" s="60"/>
      <c r="C40" s="61"/>
      <c r="D40" s="62" t="s">
        <v>75</v>
      </c>
      <c r="E40" s="68">
        <v>42.85</v>
      </c>
      <c r="F40" s="68">
        <v>95.87</v>
      </c>
      <c r="G40" s="68">
        <v>59.92</v>
      </c>
      <c r="H40" s="158">
        <f t="shared" si="4"/>
        <v>62.501303848962131</v>
      </c>
      <c r="I40" s="158">
        <f t="shared" si="5"/>
        <v>139.83663943990666</v>
      </c>
    </row>
    <row r="41" spans="1:9" x14ac:dyDescent="0.25">
      <c r="A41" s="59">
        <v>3131</v>
      </c>
      <c r="B41" s="60"/>
      <c r="C41" s="61"/>
      <c r="D41" s="62" t="s">
        <v>76</v>
      </c>
      <c r="E41" s="68">
        <v>0</v>
      </c>
      <c r="F41" s="68">
        <v>0</v>
      </c>
      <c r="G41" s="68">
        <v>0</v>
      </c>
      <c r="H41" s="158">
        <v>0</v>
      </c>
      <c r="I41" s="158">
        <v>0</v>
      </c>
    </row>
    <row r="42" spans="1:9" ht="25.5" x14ac:dyDescent="0.25">
      <c r="A42" s="59">
        <v>3132</v>
      </c>
      <c r="B42" s="60"/>
      <c r="C42" s="61"/>
      <c r="D42" s="62" t="s">
        <v>77</v>
      </c>
      <c r="E42" s="68">
        <v>42.85</v>
      </c>
      <c r="F42" s="68">
        <v>95.87</v>
      </c>
      <c r="G42" s="68">
        <v>59.92</v>
      </c>
      <c r="H42" s="158">
        <f t="shared" si="4"/>
        <v>62.501303848962131</v>
      </c>
      <c r="I42" s="158">
        <f t="shared" si="5"/>
        <v>139.83663943990666</v>
      </c>
    </row>
    <row r="43" spans="1:9" x14ac:dyDescent="0.25">
      <c r="A43" s="220">
        <v>32</v>
      </c>
      <c r="B43" s="221"/>
      <c r="C43" s="222"/>
      <c r="D43" s="56" t="s">
        <v>18</v>
      </c>
      <c r="E43" s="67">
        <v>10.45</v>
      </c>
      <c r="F43" s="67">
        <v>23</v>
      </c>
      <c r="G43" s="67">
        <v>9.69</v>
      </c>
      <c r="H43" s="158">
        <f t="shared" si="4"/>
        <v>42.130434782608695</v>
      </c>
      <c r="I43" s="158">
        <f t="shared" si="5"/>
        <v>92.72727272727272</v>
      </c>
    </row>
    <row r="44" spans="1:9" x14ac:dyDescent="0.25">
      <c r="A44" s="59">
        <v>321</v>
      </c>
      <c r="B44" s="60"/>
      <c r="C44" s="61"/>
      <c r="D44" s="62" t="s">
        <v>78</v>
      </c>
      <c r="E44" s="68">
        <v>10.45</v>
      </c>
      <c r="F44" s="68">
        <v>23</v>
      </c>
      <c r="G44" s="68">
        <v>9.69</v>
      </c>
      <c r="H44" s="158">
        <f t="shared" si="4"/>
        <v>42.130434782608695</v>
      </c>
      <c r="I44" s="158">
        <f t="shared" si="5"/>
        <v>92.72727272727272</v>
      </c>
    </row>
    <row r="45" spans="1:9" x14ac:dyDescent="0.25">
      <c r="A45" s="59">
        <v>3211</v>
      </c>
      <c r="B45" s="60"/>
      <c r="C45" s="61"/>
      <c r="D45" s="62" t="s">
        <v>79</v>
      </c>
      <c r="E45" s="68">
        <v>0</v>
      </c>
      <c r="F45" s="68">
        <v>0</v>
      </c>
      <c r="G45" s="68">
        <v>0</v>
      </c>
      <c r="H45" s="158">
        <v>0</v>
      </c>
      <c r="I45" s="158">
        <v>0</v>
      </c>
    </row>
    <row r="46" spans="1:9" ht="25.5" x14ac:dyDescent="0.25">
      <c r="A46" s="59">
        <v>3212</v>
      </c>
      <c r="B46" s="60"/>
      <c r="C46" s="61"/>
      <c r="D46" s="62" t="s">
        <v>80</v>
      </c>
      <c r="E46" s="68">
        <v>10.45</v>
      </c>
      <c r="F46" s="68">
        <v>10.45</v>
      </c>
      <c r="G46" s="68">
        <v>9.69</v>
      </c>
      <c r="H46" s="158">
        <f t="shared" si="4"/>
        <v>92.72727272727272</v>
      </c>
      <c r="I46" s="158">
        <f t="shared" si="5"/>
        <v>92.72727272727272</v>
      </c>
    </row>
    <row r="47" spans="1:9" x14ac:dyDescent="0.25">
      <c r="A47" s="59">
        <v>3213</v>
      </c>
      <c r="B47" s="60"/>
      <c r="C47" s="61"/>
      <c r="D47" s="62" t="s">
        <v>81</v>
      </c>
      <c r="E47" s="68">
        <v>0</v>
      </c>
      <c r="F47" s="68">
        <v>0</v>
      </c>
      <c r="G47" s="68">
        <v>0</v>
      </c>
      <c r="H47" s="158">
        <v>0</v>
      </c>
      <c r="I47" s="158">
        <v>0</v>
      </c>
    </row>
    <row r="48" spans="1:9" ht="25.5" x14ac:dyDescent="0.25">
      <c r="A48" s="59">
        <v>3214</v>
      </c>
      <c r="B48" s="60"/>
      <c r="C48" s="61"/>
      <c r="D48" s="62" t="s">
        <v>82</v>
      </c>
      <c r="E48" s="68">
        <v>0</v>
      </c>
      <c r="F48" s="68">
        <v>0</v>
      </c>
      <c r="G48" s="68">
        <v>0</v>
      </c>
      <c r="H48" s="158">
        <v>0</v>
      </c>
      <c r="I48" s="158">
        <v>0</v>
      </c>
    </row>
    <row r="49" spans="1:9" x14ac:dyDescent="0.25">
      <c r="A49" s="59"/>
      <c r="B49" s="65"/>
      <c r="C49" s="66"/>
      <c r="D49" s="56" t="s">
        <v>83</v>
      </c>
      <c r="E49" s="67">
        <v>1226.03</v>
      </c>
      <c r="F49" s="67">
        <v>1299.8699999999999</v>
      </c>
      <c r="G49" s="67">
        <v>532.73</v>
      </c>
      <c r="H49" s="158">
        <f t="shared" si="4"/>
        <v>40.983329102140985</v>
      </c>
      <c r="I49" s="158">
        <f t="shared" si="5"/>
        <v>43.451628426710606</v>
      </c>
    </row>
    <row r="50" spans="1:9" x14ac:dyDescent="0.25">
      <c r="A50" s="59"/>
      <c r="B50" s="60"/>
      <c r="C50" s="61"/>
      <c r="D50" s="62"/>
      <c r="E50" s="68"/>
      <c r="F50" s="68"/>
      <c r="G50" s="68"/>
      <c r="H50" s="152"/>
      <c r="I50" s="152"/>
    </row>
    <row r="51" spans="1:9" x14ac:dyDescent="0.25">
      <c r="A51" s="59"/>
      <c r="B51" s="60"/>
      <c r="C51" s="61"/>
      <c r="D51" s="62"/>
      <c r="E51" s="8"/>
      <c r="F51" s="8"/>
      <c r="G51" s="8"/>
      <c r="H51" s="152"/>
      <c r="I51" s="152"/>
    </row>
    <row r="52" spans="1:9" x14ac:dyDescent="0.25">
      <c r="A52" s="59"/>
      <c r="B52" s="60"/>
      <c r="C52" s="61"/>
      <c r="D52" s="62"/>
      <c r="E52" s="8"/>
      <c r="F52" s="8"/>
      <c r="G52" s="8"/>
      <c r="H52" s="152"/>
      <c r="I52" s="152"/>
    </row>
    <row r="53" spans="1:9" ht="25.5" x14ac:dyDescent="0.25">
      <c r="A53" s="223" t="s">
        <v>16</v>
      </c>
      <c r="B53" s="224"/>
      <c r="C53" s="225"/>
      <c r="D53" s="76" t="s">
        <v>17</v>
      </c>
      <c r="E53" s="21" t="s">
        <v>207</v>
      </c>
      <c r="F53" s="21" t="s">
        <v>26</v>
      </c>
      <c r="G53" s="21" t="s">
        <v>217</v>
      </c>
      <c r="H53" s="156" t="s">
        <v>223</v>
      </c>
      <c r="I53" s="156" t="s">
        <v>224</v>
      </c>
    </row>
    <row r="54" spans="1:9" x14ac:dyDescent="0.25">
      <c r="A54" s="150"/>
      <c r="B54" s="154"/>
      <c r="C54" s="155"/>
      <c r="D54" s="153"/>
      <c r="E54" s="145">
        <v>1</v>
      </c>
      <c r="F54" s="145">
        <v>2</v>
      </c>
      <c r="G54" s="145">
        <v>3</v>
      </c>
      <c r="H54" s="157">
        <v>4</v>
      </c>
      <c r="I54" s="157">
        <v>5</v>
      </c>
    </row>
    <row r="55" spans="1:9" x14ac:dyDescent="0.25">
      <c r="A55" s="214" t="s">
        <v>102</v>
      </c>
      <c r="B55" s="215"/>
      <c r="C55" s="216"/>
      <c r="D55" s="56" t="s">
        <v>103</v>
      </c>
      <c r="E55" s="8"/>
      <c r="F55" s="8"/>
      <c r="G55" s="8"/>
      <c r="H55" s="152"/>
      <c r="I55" s="152"/>
    </row>
    <row r="56" spans="1:9" x14ac:dyDescent="0.25">
      <c r="A56" s="217" t="s">
        <v>104</v>
      </c>
      <c r="B56" s="218"/>
      <c r="C56" s="219"/>
      <c r="D56" s="57" t="s">
        <v>189</v>
      </c>
      <c r="E56" s="8"/>
      <c r="F56" s="8"/>
      <c r="G56" s="8"/>
      <c r="H56" s="152"/>
      <c r="I56" s="152"/>
    </row>
    <row r="57" spans="1:9" x14ac:dyDescent="0.25">
      <c r="A57" s="214">
        <v>3</v>
      </c>
      <c r="B57" s="215"/>
      <c r="C57" s="216"/>
      <c r="D57" s="56" t="s">
        <v>8</v>
      </c>
      <c r="E57" s="58">
        <f>SUM(E58+E69+E97)</f>
        <v>629386.61</v>
      </c>
      <c r="F57" s="58">
        <f>SUM(F58+F69+F97)</f>
        <v>1568796.51</v>
      </c>
      <c r="G57" s="58">
        <f>SUM(G58+G69+G97)</f>
        <v>861620.12000000011</v>
      </c>
      <c r="H57" s="158">
        <f t="shared" ref="H57" si="6">SUM(G57/F57*100)</f>
        <v>54.922363385420844</v>
      </c>
      <c r="I57" s="158">
        <f t="shared" ref="I57" si="7">SUM(G57/E57*100)</f>
        <v>136.89838746331134</v>
      </c>
    </row>
    <row r="58" spans="1:9" x14ac:dyDescent="0.25">
      <c r="A58" s="220">
        <v>31</v>
      </c>
      <c r="B58" s="221"/>
      <c r="C58" s="222"/>
      <c r="D58" s="56" t="s">
        <v>9</v>
      </c>
      <c r="E58" s="58">
        <f>SUM(E59+E63+E65)</f>
        <v>560849.89</v>
      </c>
      <c r="F58" s="58">
        <f>SUM(F59+F63+F65)</f>
        <v>1398128.51</v>
      </c>
      <c r="G58" s="58">
        <f>SUM(G59+G63+G65)</f>
        <v>771543.10000000009</v>
      </c>
      <c r="H58" s="158">
        <f t="shared" ref="H58:H113" si="8">SUM(G58/F58*100)</f>
        <v>55.183990204162278</v>
      </c>
      <c r="I58" s="158">
        <f t="shared" ref="I58:I113" si="9">SUM(G58/E58*100)</f>
        <v>137.56677388311516</v>
      </c>
    </row>
    <row r="59" spans="1:9" x14ac:dyDescent="0.25">
      <c r="A59" s="59">
        <v>311</v>
      </c>
      <c r="B59" s="60"/>
      <c r="C59" s="61"/>
      <c r="D59" s="62" t="s">
        <v>69</v>
      </c>
      <c r="E59" s="63">
        <f>SUM(E60:E62)</f>
        <v>467117.16</v>
      </c>
      <c r="F59" s="63">
        <f>SUM(F60:F62)</f>
        <v>1144505.51</v>
      </c>
      <c r="G59" s="63">
        <f>SUM(G60:G62)</f>
        <v>639997.43000000005</v>
      </c>
      <c r="H59" s="158">
        <f t="shared" si="8"/>
        <v>55.919121787364745</v>
      </c>
      <c r="I59" s="158">
        <f t="shared" si="9"/>
        <v>137.01004476050508</v>
      </c>
    </row>
    <row r="60" spans="1:9" x14ac:dyDescent="0.25">
      <c r="A60" s="59">
        <v>3111</v>
      </c>
      <c r="B60" s="60"/>
      <c r="C60" s="61"/>
      <c r="D60" s="62" t="s">
        <v>70</v>
      </c>
      <c r="E60" s="63">
        <v>444695.74</v>
      </c>
      <c r="F60" s="63">
        <v>1112905.51</v>
      </c>
      <c r="G60" s="63">
        <v>610872.13</v>
      </c>
      <c r="H60" s="158">
        <f t="shared" si="8"/>
        <v>54.889846847824487</v>
      </c>
      <c r="I60" s="158">
        <f t="shared" si="9"/>
        <v>137.36855900620949</v>
      </c>
    </row>
    <row r="61" spans="1:9" x14ac:dyDescent="0.25">
      <c r="A61" s="59">
        <v>3113</v>
      </c>
      <c r="B61" s="60"/>
      <c r="C61" s="61"/>
      <c r="D61" s="62" t="s">
        <v>71</v>
      </c>
      <c r="E61" s="63">
        <v>15695.44</v>
      </c>
      <c r="F61" s="63">
        <v>18000</v>
      </c>
      <c r="G61" s="63">
        <v>22148.13</v>
      </c>
      <c r="H61" s="158">
        <f t="shared" si="8"/>
        <v>123.04516666666667</v>
      </c>
      <c r="I61" s="158">
        <f t="shared" si="9"/>
        <v>141.11187708022203</v>
      </c>
    </row>
    <row r="62" spans="1:9" x14ac:dyDescent="0.25">
      <c r="A62" s="59">
        <v>3114</v>
      </c>
      <c r="B62" s="60"/>
      <c r="C62" s="61"/>
      <c r="D62" s="62" t="s">
        <v>72</v>
      </c>
      <c r="E62" s="63">
        <v>6725.98</v>
      </c>
      <c r="F62" s="63">
        <v>13600</v>
      </c>
      <c r="G62" s="63">
        <v>6977.17</v>
      </c>
      <c r="H62" s="158">
        <f t="shared" si="8"/>
        <v>51.302720588235296</v>
      </c>
      <c r="I62" s="158">
        <f t="shared" si="9"/>
        <v>103.73462305864723</v>
      </c>
    </row>
    <row r="63" spans="1:9" x14ac:dyDescent="0.25">
      <c r="A63" s="59">
        <v>312</v>
      </c>
      <c r="B63" s="60"/>
      <c r="C63" s="61"/>
      <c r="D63" s="62" t="s">
        <v>73</v>
      </c>
      <c r="E63" s="63">
        <v>17306.64</v>
      </c>
      <c r="F63" s="63">
        <v>60000</v>
      </c>
      <c r="G63" s="63">
        <v>26596.75</v>
      </c>
      <c r="H63" s="158">
        <f t="shared" si="8"/>
        <v>44.327916666666667</v>
      </c>
      <c r="I63" s="158">
        <f t="shared" si="9"/>
        <v>153.6794548219643</v>
      </c>
    </row>
    <row r="64" spans="1:9" x14ac:dyDescent="0.25">
      <c r="A64" s="59">
        <v>3121</v>
      </c>
      <c r="B64" s="60"/>
      <c r="C64" s="61"/>
      <c r="D64" s="62" t="s">
        <v>74</v>
      </c>
      <c r="E64" s="63">
        <v>17306.64</v>
      </c>
      <c r="F64" s="63">
        <v>60000</v>
      </c>
      <c r="G64" s="63">
        <v>26596.75</v>
      </c>
      <c r="H64" s="158">
        <f t="shared" si="8"/>
        <v>44.327916666666667</v>
      </c>
      <c r="I64" s="158">
        <f t="shared" si="9"/>
        <v>153.6794548219643</v>
      </c>
    </row>
    <row r="65" spans="1:9" x14ac:dyDescent="0.25">
      <c r="A65" s="59">
        <v>313</v>
      </c>
      <c r="B65" s="60"/>
      <c r="C65" s="61"/>
      <c r="D65" s="62" t="s">
        <v>75</v>
      </c>
      <c r="E65" s="63">
        <v>76426.09</v>
      </c>
      <c r="F65" s="63">
        <v>193623</v>
      </c>
      <c r="G65" s="63">
        <v>104948.92</v>
      </c>
      <c r="H65" s="158">
        <f t="shared" si="8"/>
        <v>54.202713520604476</v>
      </c>
      <c r="I65" s="158">
        <f t="shared" si="9"/>
        <v>137.32080235950838</v>
      </c>
    </row>
    <row r="66" spans="1:9" x14ac:dyDescent="0.25">
      <c r="A66" s="59">
        <v>3131</v>
      </c>
      <c r="B66" s="60"/>
      <c r="C66" s="61"/>
      <c r="D66" s="62" t="s">
        <v>76</v>
      </c>
      <c r="E66" s="63">
        <v>0</v>
      </c>
      <c r="F66" s="63">
        <v>0</v>
      </c>
      <c r="G66" s="63">
        <v>0</v>
      </c>
      <c r="H66" s="158">
        <v>0</v>
      </c>
      <c r="I66" s="158">
        <v>0</v>
      </c>
    </row>
    <row r="67" spans="1:9" ht="25.5" x14ac:dyDescent="0.25">
      <c r="A67" s="59">
        <v>3132</v>
      </c>
      <c r="B67" s="60"/>
      <c r="C67" s="61"/>
      <c r="D67" s="62" t="s">
        <v>77</v>
      </c>
      <c r="E67" s="63">
        <v>76426.09</v>
      </c>
      <c r="F67" s="63">
        <v>193623</v>
      </c>
      <c r="G67" s="63">
        <v>104948.92</v>
      </c>
      <c r="H67" s="158">
        <f t="shared" si="8"/>
        <v>54.202713520604476</v>
      </c>
      <c r="I67" s="158">
        <f t="shared" si="9"/>
        <v>137.32080235950838</v>
      </c>
    </row>
    <row r="68" spans="1:9" ht="38.25" x14ac:dyDescent="0.25">
      <c r="A68" s="59">
        <v>3133</v>
      </c>
      <c r="B68" s="60"/>
      <c r="C68" s="61"/>
      <c r="D68" s="62" t="s">
        <v>149</v>
      </c>
      <c r="E68" s="63"/>
      <c r="F68" s="63"/>
      <c r="G68" s="63"/>
      <c r="H68" s="158">
        <v>0</v>
      </c>
      <c r="I68" s="158">
        <v>0</v>
      </c>
    </row>
    <row r="69" spans="1:9" x14ac:dyDescent="0.25">
      <c r="A69" s="220">
        <v>32</v>
      </c>
      <c r="B69" s="221"/>
      <c r="C69" s="222"/>
      <c r="D69" s="56" t="s">
        <v>18</v>
      </c>
      <c r="E69" s="58">
        <f>SUM(E70+E75+E83+E88+E89)</f>
        <v>68231.320000000007</v>
      </c>
      <c r="F69" s="58">
        <f>SUM(F70+F75+F83+F88+F89)</f>
        <v>166268</v>
      </c>
      <c r="G69" s="58">
        <f>SUM(G70+G75+G83+G88+G89)</f>
        <v>89922.37</v>
      </c>
      <c r="H69" s="158">
        <f t="shared" si="8"/>
        <v>54.082788028965275</v>
      </c>
      <c r="I69" s="158">
        <f t="shared" si="9"/>
        <v>131.79045927881799</v>
      </c>
    </row>
    <row r="70" spans="1:9" x14ac:dyDescent="0.25">
      <c r="A70" s="59">
        <v>321</v>
      </c>
      <c r="B70" s="60"/>
      <c r="C70" s="61"/>
      <c r="D70" s="62" t="s">
        <v>78</v>
      </c>
      <c r="E70" s="63">
        <f>SUM(E71:E74)</f>
        <v>27862.7</v>
      </c>
      <c r="F70" s="63">
        <f>SUM(F71:F74)</f>
        <v>45800</v>
      </c>
      <c r="G70" s="63">
        <f>SUM(G71:G74)</f>
        <v>25667.52</v>
      </c>
      <c r="H70" s="158">
        <f t="shared" si="8"/>
        <v>56.042620087336246</v>
      </c>
      <c r="I70" s="158">
        <f t="shared" si="9"/>
        <v>92.121438338710888</v>
      </c>
    </row>
    <row r="71" spans="1:9" x14ac:dyDescent="0.25">
      <c r="A71" s="59">
        <v>3211</v>
      </c>
      <c r="B71" s="60"/>
      <c r="C71" s="61"/>
      <c r="D71" s="62" t="s">
        <v>79</v>
      </c>
      <c r="E71" s="63">
        <v>271.16000000000003</v>
      </c>
      <c r="F71" s="63">
        <v>0</v>
      </c>
      <c r="G71" s="63">
        <v>205.12</v>
      </c>
      <c r="H71" s="158">
        <v>0</v>
      </c>
      <c r="I71" s="158">
        <f t="shared" si="9"/>
        <v>75.645375424103847</v>
      </c>
    </row>
    <row r="72" spans="1:9" ht="25.5" x14ac:dyDescent="0.25">
      <c r="A72" s="59">
        <v>3212</v>
      </c>
      <c r="B72" s="60"/>
      <c r="C72" s="61"/>
      <c r="D72" s="62" t="s">
        <v>80</v>
      </c>
      <c r="E72" s="63">
        <v>27546.54</v>
      </c>
      <c r="F72" s="63">
        <v>45800</v>
      </c>
      <c r="G72" s="63">
        <v>25462.400000000001</v>
      </c>
      <c r="H72" s="158">
        <f t="shared" si="8"/>
        <v>55.594759825327515</v>
      </c>
      <c r="I72" s="158">
        <f t="shared" si="9"/>
        <v>92.434113322399114</v>
      </c>
    </row>
    <row r="73" spans="1:9" x14ac:dyDescent="0.25">
      <c r="A73" s="59">
        <v>3213</v>
      </c>
      <c r="B73" s="60"/>
      <c r="C73" s="61"/>
      <c r="D73" s="62" t="s">
        <v>81</v>
      </c>
      <c r="E73" s="63">
        <v>45</v>
      </c>
      <c r="F73" s="63">
        <v>0</v>
      </c>
      <c r="G73" s="63">
        <v>0</v>
      </c>
      <c r="H73" s="158">
        <v>0</v>
      </c>
      <c r="I73" s="158">
        <f t="shared" si="9"/>
        <v>0</v>
      </c>
    </row>
    <row r="74" spans="1:9" ht="25.5" x14ac:dyDescent="0.25">
      <c r="A74" s="59">
        <v>3214</v>
      </c>
      <c r="B74" s="60"/>
      <c r="C74" s="61"/>
      <c r="D74" s="62" t="s">
        <v>82</v>
      </c>
      <c r="E74" s="63">
        <v>0</v>
      </c>
      <c r="F74" s="63">
        <v>0</v>
      </c>
      <c r="G74" s="63">
        <v>0</v>
      </c>
      <c r="H74" s="158">
        <v>0</v>
      </c>
      <c r="I74" s="158">
        <v>0</v>
      </c>
    </row>
    <row r="75" spans="1:9" ht="15" customHeight="1" x14ac:dyDescent="0.25">
      <c r="A75" s="59">
        <v>322</v>
      </c>
      <c r="B75" s="60"/>
      <c r="C75" s="61"/>
      <c r="D75" s="62" t="s">
        <v>89</v>
      </c>
      <c r="E75" s="63">
        <f>SUM(E76:E82)</f>
        <v>28771.48</v>
      </c>
      <c r="F75" s="63">
        <f>SUM(F76:F82)</f>
        <v>102708</v>
      </c>
      <c r="G75" s="63">
        <f>SUM(G76:G82)</f>
        <v>50471.85</v>
      </c>
      <c r="H75" s="158">
        <f t="shared" si="8"/>
        <v>49.141108774389529</v>
      </c>
      <c r="I75" s="158">
        <f t="shared" si="9"/>
        <v>175.42319686022407</v>
      </c>
    </row>
    <row r="76" spans="1:9" ht="25.5" customHeight="1" x14ac:dyDescent="0.25">
      <c r="A76" s="59">
        <v>3221</v>
      </c>
      <c r="B76" s="60"/>
      <c r="C76" s="61"/>
      <c r="D76" s="62" t="s">
        <v>99</v>
      </c>
      <c r="E76" s="63">
        <v>2708.69</v>
      </c>
      <c r="F76" s="63">
        <v>6000</v>
      </c>
      <c r="G76" s="63">
        <v>4711.1099999999997</v>
      </c>
      <c r="H76" s="158">
        <f t="shared" si="8"/>
        <v>78.518499999999989</v>
      </c>
      <c r="I76" s="158">
        <f t="shared" si="9"/>
        <v>173.92577223676389</v>
      </c>
    </row>
    <row r="77" spans="1:9" ht="24" customHeight="1" x14ac:dyDescent="0.25">
      <c r="A77" s="59">
        <v>3222</v>
      </c>
      <c r="B77" s="60"/>
      <c r="C77" s="61"/>
      <c r="D77" s="62" t="s">
        <v>100</v>
      </c>
      <c r="E77" s="63">
        <v>26062.79</v>
      </c>
      <c r="F77" s="63">
        <v>94708</v>
      </c>
      <c r="G77" s="63">
        <v>45760.74</v>
      </c>
      <c r="H77" s="158">
        <f t="shared" si="8"/>
        <v>48.317713392744011</v>
      </c>
      <c r="I77" s="158">
        <f t="shared" si="9"/>
        <v>175.57882329558728</v>
      </c>
    </row>
    <row r="78" spans="1:9" x14ac:dyDescent="0.25">
      <c r="A78" s="59">
        <v>3223</v>
      </c>
      <c r="B78" s="60"/>
      <c r="C78" s="61"/>
      <c r="D78" s="62" t="s">
        <v>101</v>
      </c>
      <c r="E78" s="63">
        <v>0</v>
      </c>
      <c r="F78" s="63">
        <v>0</v>
      </c>
      <c r="G78" s="63">
        <v>0</v>
      </c>
      <c r="H78" s="158">
        <v>0</v>
      </c>
      <c r="I78" s="158">
        <v>0</v>
      </c>
    </row>
    <row r="79" spans="1:9" ht="25.5" x14ac:dyDescent="0.25">
      <c r="A79" s="59">
        <v>3224</v>
      </c>
      <c r="B79" s="60"/>
      <c r="C79" s="61"/>
      <c r="D79" s="62" t="s">
        <v>105</v>
      </c>
      <c r="E79" s="63">
        <v>0</v>
      </c>
      <c r="F79" s="63">
        <v>0</v>
      </c>
      <c r="G79" s="63">
        <v>0</v>
      </c>
      <c r="H79" s="158">
        <v>0</v>
      </c>
      <c r="I79" s="158">
        <v>0</v>
      </c>
    </row>
    <row r="80" spans="1:9" ht="24" customHeight="1" x14ac:dyDescent="0.25">
      <c r="A80" s="59">
        <v>3225</v>
      </c>
      <c r="B80" s="60"/>
      <c r="C80" s="61"/>
      <c r="D80" s="62" t="s">
        <v>106</v>
      </c>
      <c r="E80" s="63">
        <v>0</v>
      </c>
      <c r="F80" s="63">
        <v>2000</v>
      </c>
      <c r="G80" s="63">
        <v>0</v>
      </c>
      <c r="H80" s="158">
        <f t="shared" si="8"/>
        <v>0</v>
      </c>
      <c r="I80" s="158">
        <v>0</v>
      </c>
    </row>
    <row r="81" spans="1:9" ht="25.5" x14ac:dyDescent="0.25">
      <c r="A81" s="59">
        <v>3226</v>
      </c>
      <c r="B81" s="60"/>
      <c r="C81" s="61"/>
      <c r="D81" s="62" t="s">
        <v>107</v>
      </c>
      <c r="E81" s="63">
        <v>0</v>
      </c>
      <c r="F81" s="63">
        <v>0</v>
      </c>
      <c r="G81" s="63">
        <v>0</v>
      </c>
      <c r="H81" s="158">
        <v>0</v>
      </c>
      <c r="I81" s="158">
        <v>0</v>
      </c>
    </row>
    <row r="82" spans="1:9" ht="25.5" x14ac:dyDescent="0.25">
      <c r="A82" s="59">
        <v>3227</v>
      </c>
      <c r="B82" s="60"/>
      <c r="C82" s="61"/>
      <c r="D82" s="62" t="s">
        <v>108</v>
      </c>
      <c r="E82" s="63">
        <v>0</v>
      </c>
      <c r="F82" s="63">
        <v>0</v>
      </c>
      <c r="G82" s="63">
        <v>0</v>
      </c>
      <c r="H82" s="158">
        <v>0</v>
      </c>
      <c r="I82" s="158">
        <v>0</v>
      </c>
    </row>
    <row r="83" spans="1:9" x14ac:dyDescent="0.25">
      <c r="A83" s="59">
        <v>323</v>
      </c>
      <c r="B83" s="60"/>
      <c r="C83" s="61"/>
      <c r="D83" s="62" t="s">
        <v>90</v>
      </c>
      <c r="E83" s="63">
        <f>SUM(E84:E87)</f>
        <v>8601.2199999999993</v>
      </c>
      <c r="F83" s="63">
        <f>SUM(F84:F87)</f>
        <v>14400</v>
      </c>
      <c r="G83" s="63">
        <f>SUM(G84:G87)</f>
        <v>11823</v>
      </c>
      <c r="H83" s="158">
        <f t="shared" si="8"/>
        <v>82.104166666666671</v>
      </c>
      <c r="I83" s="158">
        <f t="shared" si="9"/>
        <v>137.45724443741702</v>
      </c>
    </row>
    <row r="84" spans="1:9" x14ac:dyDescent="0.25">
      <c r="A84" s="59">
        <v>3231</v>
      </c>
      <c r="B84" s="60"/>
      <c r="C84" s="61"/>
      <c r="D84" s="62" t="s">
        <v>109</v>
      </c>
      <c r="E84" s="63">
        <v>8601.2199999999993</v>
      </c>
      <c r="F84" s="63">
        <v>14400</v>
      </c>
      <c r="G84" s="63">
        <v>11823</v>
      </c>
      <c r="H84" s="158">
        <f t="shared" si="8"/>
        <v>82.104166666666671</v>
      </c>
      <c r="I84" s="158">
        <f t="shared" si="9"/>
        <v>137.45724443741702</v>
      </c>
    </row>
    <row r="85" spans="1:9" ht="25.5" x14ac:dyDescent="0.25">
      <c r="A85" s="59">
        <v>3232</v>
      </c>
      <c r="B85" s="60"/>
      <c r="C85" s="61"/>
      <c r="D85" s="62" t="s">
        <v>110</v>
      </c>
      <c r="E85" s="63">
        <v>0</v>
      </c>
      <c r="F85" s="63">
        <v>0</v>
      </c>
      <c r="G85" s="63">
        <v>0</v>
      </c>
      <c r="H85" s="158">
        <v>0</v>
      </c>
      <c r="I85" s="158">
        <v>0</v>
      </c>
    </row>
    <row r="86" spans="1:9" x14ac:dyDescent="0.25">
      <c r="A86" s="59">
        <v>3236</v>
      </c>
      <c r="B86" s="60"/>
      <c r="C86" s="61"/>
      <c r="D86" s="62" t="s">
        <v>148</v>
      </c>
      <c r="E86" s="63">
        <v>0</v>
      </c>
      <c r="F86" s="63">
        <v>0</v>
      </c>
      <c r="G86" s="63">
        <v>0</v>
      </c>
      <c r="H86" s="158">
        <v>0</v>
      </c>
      <c r="I86" s="158">
        <v>0</v>
      </c>
    </row>
    <row r="87" spans="1:9" x14ac:dyDescent="0.25">
      <c r="A87" s="59">
        <v>3239</v>
      </c>
      <c r="B87" s="60"/>
      <c r="C87" s="61"/>
      <c r="D87" s="62" t="s">
        <v>111</v>
      </c>
      <c r="E87" s="63">
        <v>0</v>
      </c>
      <c r="F87" s="63">
        <v>0</v>
      </c>
      <c r="G87" s="63">
        <v>0</v>
      </c>
      <c r="H87" s="158">
        <v>0</v>
      </c>
      <c r="I87" s="158">
        <v>0</v>
      </c>
    </row>
    <row r="88" spans="1:9" ht="25.5" x14ac:dyDescent="0.25">
      <c r="A88" s="59">
        <v>324</v>
      </c>
      <c r="B88" s="60"/>
      <c r="C88" s="61"/>
      <c r="D88" s="62" t="s">
        <v>91</v>
      </c>
      <c r="E88" s="63">
        <v>0</v>
      </c>
      <c r="F88" s="63">
        <v>0</v>
      </c>
      <c r="G88" s="63">
        <v>0</v>
      </c>
      <c r="H88" s="158">
        <v>0</v>
      </c>
      <c r="I88" s="158">
        <v>0</v>
      </c>
    </row>
    <row r="89" spans="1:9" ht="25.5" x14ac:dyDescent="0.25">
      <c r="A89" s="59">
        <v>329</v>
      </c>
      <c r="B89" s="60"/>
      <c r="C89" s="61"/>
      <c r="D89" s="62" t="s">
        <v>92</v>
      </c>
      <c r="E89" s="63">
        <f>SUM(E90:E92)</f>
        <v>2995.92</v>
      </c>
      <c r="F89" s="63">
        <f>SUM(F90:F92)</f>
        <v>3360</v>
      </c>
      <c r="G89" s="63">
        <f>SUM(G90:G92)</f>
        <v>1960</v>
      </c>
      <c r="H89" s="158">
        <f t="shared" si="8"/>
        <v>58.333333333333336</v>
      </c>
      <c r="I89" s="158">
        <f t="shared" si="9"/>
        <v>65.42230767176693</v>
      </c>
    </row>
    <row r="90" spans="1:9" x14ac:dyDescent="0.25">
      <c r="A90" s="59">
        <v>3295</v>
      </c>
      <c r="B90" s="60"/>
      <c r="C90" s="61"/>
      <c r="D90" s="62" t="s">
        <v>112</v>
      </c>
      <c r="E90" s="63">
        <v>1400</v>
      </c>
      <c r="F90" s="63">
        <v>3360</v>
      </c>
      <c r="G90" s="63">
        <v>1960</v>
      </c>
      <c r="H90" s="158">
        <f t="shared" si="8"/>
        <v>58.333333333333336</v>
      </c>
      <c r="I90" s="158">
        <f t="shared" si="9"/>
        <v>140</v>
      </c>
    </row>
    <row r="91" spans="1:9" x14ac:dyDescent="0.25">
      <c r="A91" s="59">
        <v>3296</v>
      </c>
      <c r="B91" s="60"/>
      <c r="C91" s="61"/>
      <c r="D91" s="62" t="s">
        <v>139</v>
      </c>
      <c r="E91" s="63">
        <v>0</v>
      </c>
      <c r="F91" s="63">
        <v>0</v>
      </c>
      <c r="G91" s="63">
        <v>0</v>
      </c>
      <c r="H91" s="158">
        <v>0</v>
      </c>
      <c r="I91" s="158">
        <v>0</v>
      </c>
    </row>
    <row r="92" spans="1:9" ht="25.5" x14ac:dyDescent="0.25">
      <c r="A92" s="59">
        <v>3299</v>
      </c>
      <c r="B92" s="60"/>
      <c r="C92" s="61"/>
      <c r="D92" s="62" t="s">
        <v>92</v>
      </c>
      <c r="E92" s="63">
        <v>1595.92</v>
      </c>
      <c r="F92" s="63">
        <v>0</v>
      </c>
      <c r="G92" s="63">
        <v>0</v>
      </c>
      <c r="H92" s="158">
        <v>0</v>
      </c>
      <c r="I92" s="158">
        <f t="shared" si="9"/>
        <v>0</v>
      </c>
    </row>
    <row r="93" spans="1:9" x14ac:dyDescent="0.25">
      <c r="A93" s="64">
        <v>34</v>
      </c>
      <c r="B93" s="65"/>
      <c r="C93" s="66"/>
      <c r="D93" s="56" t="s">
        <v>93</v>
      </c>
      <c r="E93" s="58">
        <v>0</v>
      </c>
      <c r="F93" s="58">
        <v>0</v>
      </c>
      <c r="G93" s="58">
        <v>0</v>
      </c>
      <c r="H93" s="158">
        <v>0</v>
      </c>
      <c r="I93" s="158">
        <v>0</v>
      </c>
    </row>
    <row r="94" spans="1:9" x14ac:dyDescent="0.25">
      <c r="A94" s="59">
        <v>343</v>
      </c>
      <c r="B94" s="60"/>
      <c r="C94" s="61"/>
      <c r="D94" s="62" t="s">
        <v>94</v>
      </c>
      <c r="E94" s="63">
        <v>0</v>
      </c>
      <c r="F94" s="63">
        <v>0</v>
      </c>
      <c r="G94" s="63">
        <v>0</v>
      </c>
      <c r="H94" s="158">
        <v>0</v>
      </c>
      <c r="I94" s="158">
        <v>0</v>
      </c>
    </row>
    <row r="95" spans="1:9" ht="25.5" x14ac:dyDescent="0.25">
      <c r="A95" s="59">
        <v>3431</v>
      </c>
      <c r="B95" s="60"/>
      <c r="C95" s="61"/>
      <c r="D95" s="62" t="s">
        <v>113</v>
      </c>
      <c r="E95" s="63">
        <v>0</v>
      </c>
      <c r="F95" s="63">
        <v>0</v>
      </c>
      <c r="G95" s="63">
        <v>0</v>
      </c>
      <c r="H95" s="158">
        <v>0</v>
      </c>
      <c r="I95" s="158">
        <v>0</v>
      </c>
    </row>
    <row r="96" spans="1:9" x14ac:dyDescent="0.25">
      <c r="A96" s="59">
        <v>3433</v>
      </c>
      <c r="B96" s="60"/>
      <c r="C96" s="61"/>
      <c r="D96" s="62" t="s">
        <v>114</v>
      </c>
      <c r="E96" s="63">
        <v>0</v>
      </c>
      <c r="F96" s="63">
        <v>0</v>
      </c>
      <c r="G96" s="63">
        <v>0</v>
      </c>
      <c r="H96" s="158">
        <v>0</v>
      </c>
      <c r="I96" s="158">
        <v>0</v>
      </c>
    </row>
    <row r="97" spans="1:9" ht="38.25" x14ac:dyDescent="0.25">
      <c r="A97" s="64">
        <v>37</v>
      </c>
      <c r="B97" s="65"/>
      <c r="C97" s="66"/>
      <c r="D97" s="56" t="s">
        <v>95</v>
      </c>
      <c r="E97" s="58">
        <f>SUM(E98)</f>
        <v>305.39999999999998</v>
      </c>
      <c r="F97" s="58">
        <f>SUM(F98)</f>
        <v>4400</v>
      </c>
      <c r="G97" s="58">
        <f>SUM(G98)</f>
        <v>154.65</v>
      </c>
      <c r="H97" s="158">
        <f t="shared" si="8"/>
        <v>3.5147727272727276</v>
      </c>
      <c r="I97" s="158">
        <f t="shared" si="9"/>
        <v>50.638506876227908</v>
      </c>
    </row>
    <row r="98" spans="1:9" ht="25.5" x14ac:dyDescent="0.25">
      <c r="A98" s="59">
        <v>372</v>
      </c>
      <c r="B98" s="60"/>
      <c r="C98" s="61"/>
      <c r="D98" s="62" t="s">
        <v>96</v>
      </c>
      <c r="E98" s="63">
        <f>SUM(E99:E100)</f>
        <v>305.39999999999998</v>
      </c>
      <c r="F98" s="63">
        <f>SUM(F99:F100)</f>
        <v>4400</v>
      </c>
      <c r="G98" s="63">
        <f>SUM(G99:G100)</f>
        <v>154.65</v>
      </c>
      <c r="H98" s="158">
        <f t="shared" si="8"/>
        <v>3.5147727272727276</v>
      </c>
      <c r="I98" s="158">
        <f t="shared" si="9"/>
        <v>50.638506876227908</v>
      </c>
    </row>
    <row r="99" spans="1:9" ht="25.5" x14ac:dyDescent="0.25">
      <c r="A99" s="59">
        <v>3721</v>
      </c>
      <c r="B99" s="60"/>
      <c r="C99" s="61"/>
      <c r="D99" s="62" t="s">
        <v>115</v>
      </c>
      <c r="E99" s="63">
        <v>305.39999999999998</v>
      </c>
      <c r="F99" s="63">
        <v>200</v>
      </c>
      <c r="G99" s="63">
        <v>154.65</v>
      </c>
      <c r="H99" s="158">
        <f t="shared" si="8"/>
        <v>77.325000000000003</v>
      </c>
      <c r="I99" s="158">
        <f t="shared" si="9"/>
        <v>50.638506876227908</v>
      </c>
    </row>
    <row r="100" spans="1:9" ht="25.5" x14ac:dyDescent="0.25">
      <c r="A100" s="59">
        <v>3722</v>
      </c>
      <c r="B100" s="60"/>
      <c r="C100" s="61"/>
      <c r="D100" s="62" t="s">
        <v>116</v>
      </c>
      <c r="E100" s="63">
        <v>0</v>
      </c>
      <c r="F100" s="63">
        <v>4200</v>
      </c>
      <c r="G100" s="63">
        <v>0</v>
      </c>
      <c r="H100" s="158">
        <f t="shared" si="8"/>
        <v>0</v>
      </c>
      <c r="I100" s="158">
        <v>0</v>
      </c>
    </row>
    <row r="101" spans="1:9" ht="38.25" x14ac:dyDescent="0.25">
      <c r="A101" s="64">
        <v>4</v>
      </c>
      <c r="B101" s="65"/>
      <c r="C101" s="66"/>
      <c r="D101" s="56" t="s">
        <v>24</v>
      </c>
      <c r="E101" s="58">
        <v>167.09</v>
      </c>
      <c r="F101" s="58">
        <v>29000</v>
      </c>
      <c r="G101" s="58">
        <v>0</v>
      </c>
      <c r="H101" s="158">
        <f t="shared" si="8"/>
        <v>0</v>
      </c>
      <c r="I101" s="158">
        <f t="shared" si="9"/>
        <v>0</v>
      </c>
    </row>
    <row r="102" spans="1:9" ht="38.25" x14ac:dyDescent="0.25">
      <c r="A102" s="64">
        <v>42</v>
      </c>
      <c r="B102" s="65"/>
      <c r="C102" s="66"/>
      <c r="D102" s="56" t="s">
        <v>24</v>
      </c>
      <c r="E102" s="58">
        <f>SUM(E103+E110)</f>
        <v>167.09</v>
      </c>
      <c r="F102" s="58">
        <f>SUM(F103+F110)</f>
        <v>29000</v>
      </c>
      <c r="G102" s="58">
        <f>SUM(G103+G110)</f>
        <v>0</v>
      </c>
      <c r="H102" s="158">
        <f t="shared" si="8"/>
        <v>0</v>
      </c>
      <c r="I102" s="158">
        <f t="shared" si="9"/>
        <v>0</v>
      </c>
    </row>
    <row r="103" spans="1:9" x14ac:dyDescent="0.25">
      <c r="A103" s="59">
        <v>422</v>
      </c>
      <c r="B103" s="60"/>
      <c r="C103" s="61"/>
      <c r="D103" s="62" t="s">
        <v>97</v>
      </c>
      <c r="E103" s="63">
        <v>0</v>
      </c>
      <c r="F103" s="63">
        <v>8000</v>
      </c>
      <c r="G103" s="63">
        <v>0</v>
      </c>
      <c r="H103" s="158">
        <f t="shared" si="8"/>
        <v>0</v>
      </c>
      <c r="I103" s="158">
        <v>0</v>
      </c>
    </row>
    <row r="104" spans="1:9" x14ac:dyDescent="0.25">
      <c r="A104" s="59">
        <v>4221</v>
      </c>
      <c r="B104" s="60"/>
      <c r="C104" s="61"/>
      <c r="D104" s="62" t="s">
        <v>117</v>
      </c>
      <c r="E104" s="63">
        <v>0</v>
      </c>
      <c r="F104" s="63">
        <v>4000</v>
      </c>
      <c r="G104" s="63">
        <v>0</v>
      </c>
      <c r="H104" s="158">
        <f t="shared" si="8"/>
        <v>0</v>
      </c>
      <c r="I104" s="158">
        <v>0</v>
      </c>
    </row>
    <row r="105" spans="1:9" x14ac:dyDescent="0.25">
      <c r="A105" s="59">
        <v>4222</v>
      </c>
      <c r="B105" s="60"/>
      <c r="C105" s="61"/>
      <c r="D105" s="62" t="s">
        <v>118</v>
      </c>
      <c r="E105" s="63">
        <v>0</v>
      </c>
      <c r="F105" s="63">
        <v>4000</v>
      </c>
      <c r="G105" s="63">
        <v>0</v>
      </c>
      <c r="H105" s="158">
        <f t="shared" si="8"/>
        <v>0</v>
      </c>
      <c r="I105" s="158">
        <v>0</v>
      </c>
    </row>
    <row r="106" spans="1:9" x14ac:dyDescent="0.25">
      <c r="A106" s="59">
        <v>4223</v>
      </c>
      <c r="B106" s="60"/>
      <c r="C106" s="61"/>
      <c r="D106" s="62" t="s">
        <v>119</v>
      </c>
      <c r="E106" s="63">
        <v>0</v>
      </c>
      <c r="F106" s="63">
        <v>0</v>
      </c>
      <c r="G106" s="63">
        <v>0</v>
      </c>
      <c r="H106" s="158">
        <v>0</v>
      </c>
      <c r="I106" s="158">
        <v>0</v>
      </c>
    </row>
    <row r="107" spans="1:9" x14ac:dyDescent="0.25">
      <c r="A107" s="59">
        <v>4225</v>
      </c>
      <c r="B107" s="60"/>
      <c r="C107" s="61"/>
      <c r="D107" s="62" t="s">
        <v>120</v>
      </c>
      <c r="E107" s="63">
        <v>0</v>
      </c>
      <c r="F107" s="63">
        <v>0</v>
      </c>
      <c r="G107" s="63">
        <v>0</v>
      </c>
      <c r="H107" s="158">
        <v>0</v>
      </c>
      <c r="I107" s="158">
        <v>0</v>
      </c>
    </row>
    <row r="108" spans="1:9" x14ac:dyDescent="0.25">
      <c r="A108" s="59">
        <v>4226</v>
      </c>
      <c r="B108" s="60"/>
      <c r="C108" s="61"/>
      <c r="D108" s="62" t="s">
        <v>121</v>
      </c>
      <c r="E108" s="63">
        <v>0</v>
      </c>
      <c r="F108" s="63">
        <v>0</v>
      </c>
      <c r="G108" s="63">
        <v>0</v>
      </c>
      <c r="H108" s="158">
        <v>0</v>
      </c>
      <c r="I108" s="158">
        <v>0</v>
      </c>
    </row>
    <row r="109" spans="1:9" ht="25.5" x14ac:dyDescent="0.25">
      <c r="A109" s="59">
        <v>4227</v>
      </c>
      <c r="B109" s="60"/>
      <c r="C109" s="61"/>
      <c r="D109" s="62" t="s">
        <v>122</v>
      </c>
      <c r="E109" s="63">
        <v>0</v>
      </c>
      <c r="F109" s="63">
        <v>0</v>
      </c>
      <c r="G109" s="63">
        <v>0</v>
      </c>
      <c r="H109" s="158">
        <v>0</v>
      </c>
      <c r="I109" s="158">
        <v>0</v>
      </c>
    </row>
    <row r="110" spans="1:9" ht="25.5" x14ac:dyDescent="0.25">
      <c r="A110" s="59">
        <v>424</v>
      </c>
      <c r="B110" s="60"/>
      <c r="C110" s="61"/>
      <c r="D110" s="62" t="s">
        <v>98</v>
      </c>
      <c r="E110" s="63">
        <v>167.09</v>
      </c>
      <c r="F110" s="63">
        <v>21000</v>
      </c>
      <c r="G110" s="63">
        <v>0</v>
      </c>
      <c r="H110" s="158">
        <f t="shared" si="8"/>
        <v>0</v>
      </c>
      <c r="I110" s="158">
        <f t="shared" si="9"/>
        <v>0</v>
      </c>
    </row>
    <row r="111" spans="1:9" x14ac:dyDescent="0.25">
      <c r="A111" s="59">
        <v>4241</v>
      </c>
      <c r="B111" s="60"/>
      <c r="C111" s="61"/>
      <c r="D111" s="62" t="s">
        <v>123</v>
      </c>
      <c r="E111" s="63">
        <v>167.09</v>
      </c>
      <c r="F111" s="63">
        <v>21000</v>
      </c>
      <c r="G111" s="63">
        <v>0</v>
      </c>
      <c r="H111" s="158">
        <f t="shared" si="8"/>
        <v>0</v>
      </c>
      <c r="I111" s="158">
        <f t="shared" si="9"/>
        <v>0</v>
      </c>
    </row>
    <row r="112" spans="1:9" x14ac:dyDescent="0.25">
      <c r="A112" s="59"/>
      <c r="B112" s="60"/>
      <c r="C112" s="61"/>
      <c r="D112" s="56"/>
      <c r="E112" s="58">
        <v>0</v>
      </c>
      <c r="F112" s="58">
        <v>0</v>
      </c>
      <c r="G112" s="58">
        <v>0</v>
      </c>
      <c r="H112" s="158">
        <v>0</v>
      </c>
      <c r="I112" s="158">
        <v>0</v>
      </c>
    </row>
    <row r="113" spans="1:9" x14ac:dyDescent="0.25">
      <c r="A113" s="59"/>
      <c r="B113" s="60"/>
      <c r="C113" s="61"/>
      <c r="D113" s="56" t="s">
        <v>83</v>
      </c>
      <c r="E113" s="58">
        <f>SUM(E57+E101)</f>
        <v>629553.69999999995</v>
      </c>
      <c r="F113" s="58">
        <f>SUM(F57+F101)</f>
        <v>1597796.51</v>
      </c>
      <c r="G113" s="58">
        <f>SUM(G57+G101)</f>
        <v>861620.12000000011</v>
      </c>
      <c r="H113" s="158">
        <f t="shared" si="8"/>
        <v>53.925522718784769</v>
      </c>
      <c r="I113" s="158">
        <f t="shared" si="9"/>
        <v>136.86205322913679</v>
      </c>
    </row>
    <row r="114" spans="1:9" x14ac:dyDescent="0.25">
      <c r="A114" s="59"/>
      <c r="B114" s="60"/>
      <c r="C114" s="61"/>
      <c r="D114" s="62"/>
      <c r="E114" s="8"/>
      <c r="F114" s="8"/>
      <c r="G114" s="8"/>
      <c r="H114" s="152"/>
      <c r="I114" s="152"/>
    </row>
    <row r="115" spans="1:9" ht="25.5" x14ac:dyDescent="0.25">
      <c r="A115" s="223" t="s">
        <v>16</v>
      </c>
      <c r="B115" s="224"/>
      <c r="C115" s="225"/>
      <c r="D115" s="76" t="s">
        <v>17</v>
      </c>
      <c r="E115" s="21" t="s">
        <v>207</v>
      </c>
      <c r="F115" s="21" t="s">
        <v>26</v>
      </c>
      <c r="G115" s="21" t="s">
        <v>217</v>
      </c>
      <c r="H115" s="156" t="s">
        <v>223</v>
      </c>
      <c r="I115" s="156" t="s">
        <v>224</v>
      </c>
    </row>
    <row r="116" spans="1:9" x14ac:dyDescent="0.25">
      <c r="A116" s="150"/>
      <c r="B116" s="154"/>
      <c r="C116" s="155"/>
      <c r="D116" s="153"/>
      <c r="E116" s="145">
        <v>1</v>
      </c>
      <c r="F116" s="145">
        <v>2</v>
      </c>
      <c r="G116" s="145">
        <v>3</v>
      </c>
      <c r="H116" s="157">
        <v>4</v>
      </c>
      <c r="I116" s="157">
        <v>5</v>
      </c>
    </row>
    <row r="117" spans="1:9" x14ac:dyDescent="0.25">
      <c r="A117" s="214" t="s">
        <v>124</v>
      </c>
      <c r="B117" s="215"/>
      <c r="C117" s="216"/>
      <c r="D117" s="56" t="s">
        <v>103</v>
      </c>
      <c r="E117" s="8"/>
      <c r="F117" s="8"/>
      <c r="G117" s="8"/>
      <c r="H117" s="152"/>
      <c r="I117" s="152"/>
    </row>
    <row r="118" spans="1:9" x14ac:dyDescent="0.25">
      <c r="A118" s="217" t="s">
        <v>125</v>
      </c>
      <c r="B118" s="218"/>
      <c r="C118" s="219"/>
      <c r="D118" s="57" t="s">
        <v>126</v>
      </c>
      <c r="E118" s="8"/>
      <c r="F118" s="8"/>
      <c r="G118" s="8"/>
      <c r="H118" s="152"/>
      <c r="I118" s="152"/>
    </row>
    <row r="119" spans="1:9" x14ac:dyDescent="0.25">
      <c r="A119" s="214">
        <v>3</v>
      </c>
      <c r="B119" s="215"/>
      <c r="C119" s="216"/>
      <c r="D119" s="56" t="s">
        <v>8</v>
      </c>
      <c r="E119" s="69">
        <f>SUM(E120+E130+E164)</f>
        <v>36697.54</v>
      </c>
      <c r="F119" s="69">
        <f>SUM(F120+F130+F164)</f>
        <v>57529</v>
      </c>
      <c r="G119" s="69">
        <f>SUM(G120+G130+G164)</f>
        <v>32996.770000000004</v>
      </c>
      <c r="H119" s="158">
        <f t="shared" ref="H119" si="10">SUM(G119/F119*100)</f>
        <v>57.356759199707987</v>
      </c>
      <c r="I119" s="158">
        <f t="shared" ref="I119" si="11">SUM(G119/E119*100)</f>
        <v>89.915482073185288</v>
      </c>
    </row>
    <row r="120" spans="1:9" x14ac:dyDescent="0.25">
      <c r="A120" s="220">
        <v>31</v>
      </c>
      <c r="B120" s="221"/>
      <c r="C120" s="222"/>
      <c r="D120" s="56" t="s">
        <v>9</v>
      </c>
      <c r="E120" s="69">
        <v>0</v>
      </c>
      <c r="F120" s="69">
        <v>0</v>
      </c>
      <c r="G120" s="69">
        <v>0</v>
      </c>
      <c r="H120" s="158">
        <v>0</v>
      </c>
      <c r="I120" s="158">
        <v>0</v>
      </c>
    </row>
    <row r="121" spans="1:9" x14ac:dyDescent="0.25">
      <c r="A121" s="59">
        <v>311</v>
      </c>
      <c r="B121" s="60"/>
      <c r="C121" s="61"/>
      <c r="D121" s="62" t="s">
        <v>69</v>
      </c>
      <c r="E121" s="70"/>
      <c r="F121" s="70"/>
      <c r="G121" s="70"/>
      <c r="H121" s="158"/>
      <c r="I121" s="158"/>
    </row>
    <row r="122" spans="1:9" x14ac:dyDescent="0.25">
      <c r="A122" s="59">
        <v>3111</v>
      </c>
      <c r="B122" s="60"/>
      <c r="C122" s="61"/>
      <c r="D122" s="62" t="s">
        <v>70</v>
      </c>
      <c r="E122" s="70"/>
      <c r="F122" s="70"/>
      <c r="G122" s="70"/>
      <c r="H122" s="158"/>
      <c r="I122" s="158"/>
    </row>
    <row r="123" spans="1:9" x14ac:dyDescent="0.25">
      <c r="A123" s="59">
        <v>3113</v>
      </c>
      <c r="B123" s="60"/>
      <c r="C123" s="61"/>
      <c r="D123" s="62" t="s">
        <v>71</v>
      </c>
      <c r="E123" s="70"/>
      <c r="F123" s="70"/>
      <c r="G123" s="70"/>
      <c r="H123" s="158"/>
      <c r="I123" s="158"/>
    </row>
    <row r="124" spans="1:9" x14ac:dyDescent="0.25">
      <c r="A124" s="59">
        <v>3114</v>
      </c>
      <c r="B124" s="60"/>
      <c r="C124" s="61"/>
      <c r="D124" s="62" t="s">
        <v>72</v>
      </c>
      <c r="E124" s="70"/>
      <c r="F124" s="70"/>
      <c r="G124" s="70"/>
      <c r="H124" s="158"/>
      <c r="I124" s="158"/>
    </row>
    <row r="125" spans="1:9" x14ac:dyDescent="0.25">
      <c r="A125" s="59">
        <v>312</v>
      </c>
      <c r="B125" s="60"/>
      <c r="C125" s="61"/>
      <c r="D125" s="62" t="s">
        <v>73</v>
      </c>
      <c r="E125" s="70"/>
      <c r="F125" s="70"/>
      <c r="G125" s="70"/>
      <c r="H125" s="158"/>
      <c r="I125" s="158"/>
    </row>
    <row r="126" spans="1:9" x14ac:dyDescent="0.25">
      <c r="A126" s="59">
        <v>3121</v>
      </c>
      <c r="B126" s="60"/>
      <c r="C126" s="61"/>
      <c r="D126" s="62" t="s">
        <v>74</v>
      </c>
      <c r="E126" s="70">
        <v>0</v>
      </c>
      <c r="F126" s="70">
        <v>0</v>
      </c>
      <c r="G126" s="70">
        <v>0</v>
      </c>
      <c r="H126" s="158">
        <v>0</v>
      </c>
      <c r="I126" s="158">
        <v>0</v>
      </c>
    </row>
    <row r="127" spans="1:9" x14ac:dyDescent="0.25">
      <c r="A127" s="59">
        <v>313</v>
      </c>
      <c r="B127" s="60"/>
      <c r="C127" s="61"/>
      <c r="D127" s="62" t="s">
        <v>75</v>
      </c>
      <c r="E127" s="70"/>
      <c r="F127" s="70"/>
      <c r="G127" s="70"/>
      <c r="H127" s="158"/>
      <c r="I127" s="158"/>
    </row>
    <row r="128" spans="1:9" x14ac:dyDescent="0.25">
      <c r="A128" s="59">
        <v>3131</v>
      </c>
      <c r="B128" s="60"/>
      <c r="C128" s="61"/>
      <c r="D128" s="62" t="s">
        <v>76</v>
      </c>
      <c r="E128" s="70"/>
      <c r="F128" s="70"/>
      <c r="G128" s="70"/>
      <c r="H128" s="158"/>
      <c r="I128" s="158"/>
    </row>
    <row r="129" spans="1:9" ht="25.5" x14ac:dyDescent="0.25">
      <c r="A129" s="59">
        <v>3132</v>
      </c>
      <c r="B129" s="60"/>
      <c r="C129" s="61"/>
      <c r="D129" s="62" t="s">
        <v>77</v>
      </c>
      <c r="E129" s="70"/>
      <c r="F129" s="70"/>
      <c r="G129" s="70"/>
      <c r="H129" s="158"/>
      <c r="I129" s="158"/>
    </row>
    <row r="130" spans="1:9" x14ac:dyDescent="0.25">
      <c r="A130" s="220">
        <v>32</v>
      </c>
      <c r="B130" s="221"/>
      <c r="C130" s="222"/>
      <c r="D130" s="56" t="s">
        <v>18</v>
      </c>
      <c r="E130" s="69">
        <f>SUM(E131+E136+E144+E154+E156)</f>
        <v>36231.54</v>
      </c>
      <c r="F130" s="69">
        <f>SUM(F131+F136+F144+F154+F156)</f>
        <v>56529</v>
      </c>
      <c r="G130" s="69">
        <f>SUM(G131+G136+G144+G154+G156)</f>
        <v>32369.600000000002</v>
      </c>
      <c r="H130" s="158">
        <f t="shared" ref="H130:H180" si="12">SUM(G130/F130*100)</f>
        <v>57.26193635125334</v>
      </c>
      <c r="I130" s="158">
        <f t="shared" ref="I130:I180" si="13">SUM(G130/E130*100)</f>
        <v>89.340944381607855</v>
      </c>
    </row>
    <row r="131" spans="1:9" x14ac:dyDescent="0.25">
      <c r="A131" s="59">
        <v>321</v>
      </c>
      <c r="B131" s="60"/>
      <c r="C131" s="61"/>
      <c r="D131" s="62" t="s">
        <v>78</v>
      </c>
      <c r="E131" s="70">
        <f>SUM(E132:E135)</f>
        <v>4122.99</v>
      </c>
      <c r="F131" s="70">
        <f>SUM(F132:F135)</f>
        <v>5419</v>
      </c>
      <c r="G131" s="70">
        <f>SUM(G132:G135)</f>
        <v>2477</v>
      </c>
      <c r="H131" s="158">
        <f t="shared" si="12"/>
        <v>45.70954050562834</v>
      </c>
      <c r="I131" s="158">
        <f t="shared" si="13"/>
        <v>60.077759102010916</v>
      </c>
    </row>
    <row r="132" spans="1:9" x14ac:dyDescent="0.25">
      <c r="A132" s="59">
        <v>3211</v>
      </c>
      <c r="B132" s="60"/>
      <c r="C132" s="61"/>
      <c r="D132" s="62" t="s">
        <v>79</v>
      </c>
      <c r="E132" s="70">
        <v>3292.37</v>
      </c>
      <c r="F132" s="70">
        <v>4719</v>
      </c>
      <c r="G132" s="70">
        <v>1822.5</v>
      </c>
      <c r="H132" s="158">
        <f t="shared" si="12"/>
        <v>38.620470438652255</v>
      </c>
      <c r="I132" s="158">
        <f t="shared" si="13"/>
        <v>55.355260799970843</v>
      </c>
    </row>
    <row r="133" spans="1:9" ht="25.5" x14ac:dyDescent="0.25">
      <c r="A133" s="59">
        <v>3212</v>
      </c>
      <c r="B133" s="60"/>
      <c r="C133" s="61"/>
      <c r="D133" s="62" t="s">
        <v>127</v>
      </c>
      <c r="E133" s="70">
        <v>0</v>
      </c>
      <c r="F133" s="70">
        <v>0</v>
      </c>
      <c r="G133" s="70">
        <v>0</v>
      </c>
      <c r="H133" s="158">
        <v>0</v>
      </c>
      <c r="I133" s="158">
        <v>0</v>
      </c>
    </row>
    <row r="134" spans="1:9" x14ac:dyDescent="0.25">
      <c r="A134" s="59">
        <v>3213</v>
      </c>
      <c r="B134" s="60"/>
      <c r="C134" s="61"/>
      <c r="D134" s="62" t="s">
        <v>81</v>
      </c>
      <c r="E134" s="70">
        <v>643.82000000000005</v>
      </c>
      <c r="F134" s="70">
        <v>500</v>
      </c>
      <c r="G134" s="70">
        <v>550</v>
      </c>
      <c r="H134" s="158">
        <f t="shared" si="12"/>
        <v>110.00000000000001</v>
      </c>
      <c r="I134" s="158">
        <f t="shared" si="13"/>
        <v>85.427603988692482</v>
      </c>
    </row>
    <row r="135" spans="1:9" ht="25.5" x14ac:dyDescent="0.25">
      <c r="A135" s="59">
        <v>3214</v>
      </c>
      <c r="B135" s="60"/>
      <c r="C135" s="61"/>
      <c r="D135" s="62" t="s">
        <v>82</v>
      </c>
      <c r="E135" s="70">
        <v>186.8</v>
      </c>
      <c r="F135" s="70">
        <v>200</v>
      </c>
      <c r="G135" s="70">
        <v>104.5</v>
      </c>
      <c r="H135" s="158">
        <f t="shared" si="12"/>
        <v>52.25</v>
      </c>
      <c r="I135" s="158">
        <f t="shared" si="13"/>
        <v>55.942184154175592</v>
      </c>
    </row>
    <row r="136" spans="1:9" ht="21" customHeight="1" x14ac:dyDescent="0.25">
      <c r="A136" s="59">
        <v>322</v>
      </c>
      <c r="B136" s="60"/>
      <c r="C136" s="61"/>
      <c r="D136" s="62" t="s">
        <v>89</v>
      </c>
      <c r="E136" s="70">
        <f>SUM(E137:E143)</f>
        <v>15547.72</v>
      </c>
      <c r="F136" s="70">
        <f>SUM(F137:F143)</f>
        <v>26700</v>
      </c>
      <c r="G136" s="70">
        <f>SUM(G137:G143)</f>
        <v>14316.93</v>
      </c>
      <c r="H136" s="158">
        <f t="shared" si="12"/>
        <v>53.621460674157305</v>
      </c>
      <c r="I136" s="158">
        <f t="shared" si="13"/>
        <v>92.083791063898772</v>
      </c>
    </row>
    <row r="137" spans="1:9" ht="25.5" customHeight="1" x14ac:dyDescent="0.25">
      <c r="A137" s="59">
        <v>3221</v>
      </c>
      <c r="B137" s="60"/>
      <c r="C137" s="61"/>
      <c r="D137" s="62" t="s">
        <v>99</v>
      </c>
      <c r="E137" s="70">
        <v>5971.01</v>
      </c>
      <c r="F137" s="70">
        <v>4000</v>
      </c>
      <c r="G137" s="70">
        <v>4384.47</v>
      </c>
      <c r="H137" s="158">
        <f t="shared" si="12"/>
        <v>109.61175</v>
      </c>
      <c r="I137" s="158">
        <f t="shared" si="13"/>
        <v>73.429285832715081</v>
      </c>
    </row>
    <row r="138" spans="1:9" ht="15" customHeight="1" x14ac:dyDescent="0.25">
      <c r="A138" s="59">
        <v>3222</v>
      </c>
      <c r="B138" s="60"/>
      <c r="C138" s="61"/>
      <c r="D138" s="62" t="s">
        <v>100</v>
      </c>
      <c r="E138" s="70">
        <v>0</v>
      </c>
      <c r="F138" s="70">
        <v>0</v>
      </c>
      <c r="G138" s="70">
        <v>0</v>
      </c>
      <c r="H138" s="158">
        <v>0</v>
      </c>
      <c r="I138" s="158">
        <v>0</v>
      </c>
    </row>
    <row r="139" spans="1:9" x14ac:dyDescent="0.25">
      <c r="A139" s="59">
        <v>3223</v>
      </c>
      <c r="B139" s="60"/>
      <c r="C139" s="61"/>
      <c r="D139" s="62" t="s">
        <v>101</v>
      </c>
      <c r="E139" s="70">
        <v>8366.7999999999993</v>
      </c>
      <c r="F139" s="70">
        <v>20000</v>
      </c>
      <c r="G139" s="70">
        <v>9056.41</v>
      </c>
      <c r="H139" s="158">
        <f t="shared" si="12"/>
        <v>45.282049999999998</v>
      </c>
      <c r="I139" s="158">
        <f t="shared" si="13"/>
        <v>108.24221924750204</v>
      </c>
    </row>
    <row r="140" spans="1:9" ht="25.5" x14ac:dyDescent="0.25">
      <c r="A140" s="59">
        <v>3224</v>
      </c>
      <c r="B140" s="60"/>
      <c r="C140" s="61"/>
      <c r="D140" s="62" t="s">
        <v>105</v>
      </c>
      <c r="E140" s="70">
        <v>1209.9100000000001</v>
      </c>
      <c r="F140" s="70">
        <v>1500</v>
      </c>
      <c r="G140" s="70">
        <v>876.05</v>
      </c>
      <c r="H140" s="158">
        <f t="shared" si="12"/>
        <v>58.403333333333329</v>
      </c>
      <c r="I140" s="158">
        <f t="shared" si="13"/>
        <v>72.406212032299905</v>
      </c>
    </row>
    <row r="141" spans="1:9" ht="30.75" customHeight="1" x14ac:dyDescent="0.25">
      <c r="A141" s="59">
        <v>3225</v>
      </c>
      <c r="B141" s="60"/>
      <c r="C141" s="61"/>
      <c r="D141" s="62" t="s">
        <v>106</v>
      </c>
      <c r="E141" s="70">
        <v>0</v>
      </c>
      <c r="F141" s="70">
        <v>500</v>
      </c>
      <c r="G141" s="70">
        <v>0</v>
      </c>
      <c r="H141" s="158">
        <f t="shared" si="12"/>
        <v>0</v>
      </c>
      <c r="I141" s="158">
        <v>0</v>
      </c>
    </row>
    <row r="142" spans="1:9" ht="25.5" x14ac:dyDescent="0.25">
      <c r="A142" s="59">
        <v>3226</v>
      </c>
      <c r="B142" s="60"/>
      <c r="C142" s="61"/>
      <c r="D142" s="62" t="s">
        <v>107</v>
      </c>
      <c r="E142" s="70">
        <v>0</v>
      </c>
      <c r="F142" s="70">
        <v>0</v>
      </c>
      <c r="G142" s="70">
        <v>0</v>
      </c>
      <c r="H142" s="158">
        <v>0</v>
      </c>
      <c r="I142" s="158">
        <v>0</v>
      </c>
    </row>
    <row r="143" spans="1:9" ht="25.5" x14ac:dyDescent="0.25">
      <c r="A143" s="59">
        <v>3227</v>
      </c>
      <c r="B143" s="60"/>
      <c r="C143" s="61"/>
      <c r="D143" s="62" t="s">
        <v>108</v>
      </c>
      <c r="E143" s="70">
        <v>0</v>
      </c>
      <c r="F143" s="70">
        <v>700</v>
      </c>
      <c r="G143" s="70">
        <v>0</v>
      </c>
      <c r="H143" s="158">
        <f t="shared" si="12"/>
        <v>0</v>
      </c>
      <c r="I143" s="158">
        <v>0</v>
      </c>
    </row>
    <row r="144" spans="1:9" x14ac:dyDescent="0.25">
      <c r="A144" s="59">
        <v>323</v>
      </c>
      <c r="B144" s="60"/>
      <c r="C144" s="61"/>
      <c r="D144" s="62" t="s">
        <v>90</v>
      </c>
      <c r="E144" s="70">
        <f>SUM(E145:E153)</f>
        <v>14532.400000000001</v>
      </c>
      <c r="F144" s="70">
        <f>SUM(F145:F153)</f>
        <v>22250</v>
      </c>
      <c r="G144" s="70">
        <f>SUM(G145:G153)</f>
        <v>12249.109999999999</v>
      </c>
      <c r="H144" s="158">
        <f t="shared" si="12"/>
        <v>55.052179775280898</v>
      </c>
      <c r="I144" s="158">
        <f t="shared" si="13"/>
        <v>84.288279981283182</v>
      </c>
    </row>
    <row r="145" spans="1:9" x14ac:dyDescent="0.25">
      <c r="A145" s="59">
        <v>3231</v>
      </c>
      <c r="B145" s="60"/>
      <c r="C145" s="61"/>
      <c r="D145" s="62" t="s">
        <v>109</v>
      </c>
      <c r="E145" s="70">
        <v>1654.45</v>
      </c>
      <c r="F145" s="70">
        <v>2500</v>
      </c>
      <c r="G145" s="70">
        <v>1867.97</v>
      </c>
      <c r="H145" s="158">
        <f t="shared" si="12"/>
        <v>74.718800000000002</v>
      </c>
      <c r="I145" s="158">
        <f t="shared" si="13"/>
        <v>112.90579951041131</v>
      </c>
    </row>
    <row r="146" spans="1:9" ht="25.5" x14ac:dyDescent="0.25">
      <c r="A146" s="59">
        <v>3232</v>
      </c>
      <c r="B146" s="60"/>
      <c r="C146" s="61"/>
      <c r="D146" s="62" t="s">
        <v>110</v>
      </c>
      <c r="E146" s="70">
        <v>1145.69</v>
      </c>
      <c r="F146" s="70">
        <v>1500</v>
      </c>
      <c r="G146" s="70">
        <v>1251.52</v>
      </c>
      <c r="H146" s="158">
        <f t="shared" si="12"/>
        <v>83.434666666666672</v>
      </c>
      <c r="I146" s="158">
        <f t="shared" si="13"/>
        <v>109.2372282205483</v>
      </c>
    </row>
    <row r="147" spans="1:9" x14ac:dyDescent="0.25">
      <c r="A147" s="59">
        <v>3233</v>
      </c>
      <c r="B147" s="60"/>
      <c r="C147" s="61"/>
      <c r="D147" s="62" t="s">
        <v>128</v>
      </c>
      <c r="E147" s="70">
        <v>63.72</v>
      </c>
      <c r="F147" s="70">
        <v>200</v>
      </c>
      <c r="G147" s="70">
        <v>79.5</v>
      </c>
      <c r="H147" s="158">
        <f t="shared" si="12"/>
        <v>39.75</v>
      </c>
      <c r="I147" s="158">
        <f t="shared" si="13"/>
        <v>124.76459510357816</v>
      </c>
    </row>
    <row r="148" spans="1:9" x14ac:dyDescent="0.25">
      <c r="A148" s="59">
        <v>3234</v>
      </c>
      <c r="B148" s="60"/>
      <c r="C148" s="61"/>
      <c r="D148" s="62" t="s">
        <v>129</v>
      </c>
      <c r="E148" s="70">
        <v>8654.9500000000007</v>
      </c>
      <c r="F148" s="70">
        <v>5000</v>
      </c>
      <c r="G148" s="70">
        <v>4489.67</v>
      </c>
      <c r="H148" s="158">
        <f t="shared" si="12"/>
        <v>89.793400000000005</v>
      </c>
      <c r="I148" s="158">
        <f t="shared" si="13"/>
        <v>51.874014292399139</v>
      </c>
    </row>
    <row r="149" spans="1:9" x14ac:dyDescent="0.25">
      <c r="A149" s="59">
        <v>3235</v>
      </c>
      <c r="B149" s="60"/>
      <c r="C149" s="61"/>
      <c r="D149" s="62" t="s">
        <v>130</v>
      </c>
      <c r="E149" s="70">
        <v>197.14</v>
      </c>
      <c r="F149" s="70">
        <v>8160</v>
      </c>
      <c r="G149" s="70">
        <v>0</v>
      </c>
      <c r="H149" s="158">
        <f t="shared" si="12"/>
        <v>0</v>
      </c>
      <c r="I149" s="158">
        <f t="shared" si="13"/>
        <v>0</v>
      </c>
    </row>
    <row r="150" spans="1:9" x14ac:dyDescent="0.25">
      <c r="A150" s="59">
        <v>3236</v>
      </c>
      <c r="B150" s="60"/>
      <c r="C150" s="61"/>
      <c r="D150" s="62" t="s">
        <v>131</v>
      </c>
      <c r="E150" s="70">
        <v>0</v>
      </c>
      <c r="F150" s="70">
        <v>1100</v>
      </c>
      <c r="G150" s="70">
        <v>197.29</v>
      </c>
      <c r="H150" s="158">
        <f t="shared" si="12"/>
        <v>17.935454545454547</v>
      </c>
      <c r="I150" s="158">
        <v>0</v>
      </c>
    </row>
    <row r="151" spans="1:9" x14ac:dyDescent="0.25">
      <c r="A151" s="59">
        <v>3237</v>
      </c>
      <c r="B151" s="60"/>
      <c r="C151" s="61"/>
      <c r="D151" s="62" t="s">
        <v>132</v>
      </c>
      <c r="E151" s="70">
        <v>0</v>
      </c>
      <c r="F151" s="70">
        <v>0</v>
      </c>
      <c r="G151" s="70">
        <v>149.31</v>
      </c>
      <c r="H151" s="158">
        <v>0</v>
      </c>
      <c r="I151" s="158">
        <v>0</v>
      </c>
    </row>
    <row r="152" spans="1:9" x14ac:dyDescent="0.25">
      <c r="A152" s="59">
        <v>3238</v>
      </c>
      <c r="B152" s="60"/>
      <c r="C152" s="61"/>
      <c r="D152" s="62" t="s">
        <v>133</v>
      </c>
      <c r="E152" s="70">
        <v>909.68</v>
      </c>
      <c r="F152" s="70">
        <v>1790</v>
      </c>
      <c r="G152" s="70">
        <v>1044.04</v>
      </c>
      <c r="H152" s="158">
        <f t="shared" si="12"/>
        <v>58.326256983240221</v>
      </c>
      <c r="I152" s="158">
        <f t="shared" si="13"/>
        <v>114.77002902119426</v>
      </c>
    </row>
    <row r="153" spans="1:9" x14ac:dyDescent="0.25">
      <c r="A153" s="59">
        <v>3239</v>
      </c>
      <c r="B153" s="60"/>
      <c r="C153" s="61"/>
      <c r="D153" s="62" t="s">
        <v>111</v>
      </c>
      <c r="E153" s="70">
        <v>1906.77</v>
      </c>
      <c r="F153" s="70">
        <v>2000</v>
      </c>
      <c r="G153" s="70">
        <v>3169.81</v>
      </c>
      <c r="H153" s="158">
        <f t="shared" si="12"/>
        <v>158.4905</v>
      </c>
      <c r="I153" s="158">
        <f t="shared" si="13"/>
        <v>166.2397667259292</v>
      </c>
    </row>
    <row r="154" spans="1:9" ht="25.5" x14ac:dyDescent="0.25">
      <c r="A154" s="59">
        <v>324</v>
      </c>
      <c r="B154" s="60"/>
      <c r="C154" s="61"/>
      <c r="D154" s="62" t="s">
        <v>91</v>
      </c>
      <c r="E154" s="70">
        <f>SUM(E155)</f>
        <v>0</v>
      </c>
      <c r="F154" s="70">
        <f>SUM(F155)</f>
        <v>0</v>
      </c>
      <c r="G154" s="70">
        <f>SUM(G155)</f>
        <v>0</v>
      </c>
      <c r="H154" s="158">
        <v>0</v>
      </c>
      <c r="I154" s="158">
        <v>0</v>
      </c>
    </row>
    <row r="155" spans="1:9" ht="25.5" x14ac:dyDescent="0.25">
      <c r="A155" s="59">
        <v>3241</v>
      </c>
      <c r="B155" s="60"/>
      <c r="C155" s="61"/>
      <c r="D155" s="62" t="s">
        <v>134</v>
      </c>
      <c r="E155" s="70">
        <v>0</v>
      </c>
      <c r="F155" s="70">
        <v>0</v>
      </c>
      <c r="G155" s="70">
        <v>0</v>
      </c>
      <c r="H155" s="158">
        <v>0</v>
      </c>
      <c r="I155" s="158">
        <v>0</v>
      </c>
    </row>
    <row r="156" spans="1:9" ht="25.5" x14ac:dyDescent="0.25">
      <c r="A156" s="59">
        <v>329</v>
      </c>
      <c r="B156" s="60"/>
      <c r="C156" s="61"/>
      <c r="D156" s="62" t="s">
        <v>92</v>
      </c>
      <c r="E156" s="70">
        <f>SUM(E157:E163)</f>
        <v>2028.4299999999998</v>
      </c>
      <c r="F156" s="70">
        <f>SUM(F157:F163)</f>
        <v>2160</v>
      </c>
      <c r="G156" s="70">
        <f>SUM(G157:G163)</f>
        <v>3326.5600000000004</v>
      </c>
      <c r="H156" s="158">
        <f t="shared" si="12"/>
        <v>154.00740740740741</v>
      </c>
      <c r="I156" s="158">
        <f t="shared" si="13"/>
        <v>163.99678569139681</v>
      </c>
    </row>
    <row r="157" spans="1:9" ht="38.25" x14ac:dyDescent="0.25">
      <c r="A157" s="59">
        <v>3291</v>
      </c>
      <c r="B157" s="60"/>
      <c r="C157" s="61"/>
      <c r="D157" s="62" t="s">
        <v>135</v>
      </c>
      <c r="E157" s="70">
        <v>0</v>
      </c>
      <c r="F157" s="70">
        <v>0</v>
      </c>
      <c r="G157" s="70">
        <v>0</v>
      </c>
      <c r="H157" s="158">
        <v>0</v>
      </c>
      <c r="I157" s="158">
        <v>0</v>
      </c>
    </row>
    <row r="158" spans="1:9" x14ac:dyDescent="0.25">
      <c r="A158" s="59">
        <v>3292</v>
      </c>
      <c r="B158" s="60"/>
      <c r="C158" s="61"/>
      <c r="D158" s="62" t="s">
        <v>136</v>
      </c>
      <c r="E158" s="70">
        <v>0</v>
      </c>
      <c r="F158" s="70">
        <v>0</v>
      </c>
      <c r="G158" s="70">
        <v>0</v>
      </c>
      <c r="H158" s="158">
        <v>0</v>
      </c>
      <c r="I158" s="158">
        <v>0</v>
      </c>
    </row>
    <row r="159" spans="1:9" x14ac:dyDescent="0.25">
      <c r="A159" s="59">
        <v>3293</v>
      </c>
      <c r="B159" s="60"/>
      <c r="C159" s="61"/>
      <c r="D159" s="62" t="s">
        <v>188</v>
      </c>
      <c r="E159" s="70">
        <v>0</v>
      </c>
      <c r="F159" s="70">
        <v>0</v>
      </c>
      <c r="G159" s="70">
        <v>1882</v>
      </c>
      <c r="H159" s="158">
        <v>0</v>
      </c>
      <c r="I159" s="158">
        <v>0</v>
      </c>
    </row>
    <row r="160" spans="1:9" x14ac:dyDescent="0.25">
      <c r="A160" s="59">
        <v>3294</v>
      </c>
      <c r="B160" s="60"/>
      <c r="C160" s="61"/>
      <c r="D160" s="62" t="s">
        <v>138</v>
      </c>
      <c r="E160" s="70">
        <v>108.09</v>
      </c>
      <c r="F160" s="70">
        <v>160</v>
      </c>
      <c r="G160" s="70">
        <v>108.09</v>
      </c>
      <c r="H160" s="158">
        <f t="shared" si="12"/>
        <v>67.556250000000006</v>
      </c>
      <c r="I160" s="158">
        <f t="shared" si="13"/>
        <v>100</v>
      </c>
    </row>
    <row r="161" spans="1:9" x14ac:dyDescent="0.25">
      <c r="A161" s="59">
        <v>3295</v>
      </c>
      <c r="B161" s="60"/>
      <c r="C161" s="61"/>
      <c r="D161" s="62" t="s">
        <v>112</v>
      </c>
      <c r="E161" s="70">
        <v>0</v>
      </c>
      <c r="F161" s="70">
        <v>0</v>
      </c>
      <c r="G161" s="70">
        <v>65.040000000000006</v>
      </c>
      <c r="H161" s="158">
        <v>0</v>
      </c>
      <c r="I161" s="158">
        <v>0</v>
      </c>
    </row>
    <row r="162" spans="1:9" x14ac:dyDescent="0.25">
      <c r="A162" s="59">
        <v>3296</v>
      </c>
      <c r="B162" s="60"/>
      <c r="C162" s="61"/>
      <c r="D162" s="62" t="s">
        <v>139</v>
      </c>
      <c r="E162" s="70">
        <v>0</v>
      </c>
      <c r="F162" s="70">
        <v>0</v>
      </c>
      <c r="G162" s="70">
        <v>0</v>
      </c>
      <c r="H162" s="158">
        <v>0</v>
      </c>
      <c r="I162" s="158">
        <v>0</v>
      </c>
    </row>
    <row r="163" spans="1:9" ht="25.5" x14ac:dyDescent="0.25">
      <c r="A163" s="59">
        <v>3299</v>
      </c>
      <c r="B163" s="60"/>
      <c r="C163" s="61"/>
      <c r="D163" s="62" t="s">
        <v>92</v>
      </c>
      <c r="E163" s="70">
        <v>1920.34</v>
      </c>
      <c r="F163" s="70">
        <v>2000</v>
      </c>
      <c r="G163" s="70">
        <v>1271.43</v>
      </c>
      <c r="H163" s="158">
        <f t="shared" si="12"/>
        <v>63.5715</v>
      </c>
      <c r="I163" s="158">
        <f t="shared" si="13"/>
        <v>66.208588062530609</v>
      </c>
    </row>
    <row r="164" spans="1:9" s="111" customFormat="1" x14ac:dyDescent="0.25">
      <c r="A164" s="105">
        <v>34</v>
      </c>
      <c r="B164" s="106"/>
      <c r="C164" s="107"/>
      <c r="D164" s="103" t="s">
        <v>93</v>
      </c>
      <c r="E164" s="69">
        <f>SUM(E165)</f>
        <v>466</v>
      </c>
      <c r="F164" s="69">
        <f>SUM(F165)</f>
        <v>1000</v>
      </c>
      <c r="G164" s="69">
        <f>SUM(G165)</f>
        <v>627.16999999999996</v>
      </c>
      <c r="H164" s="158">
        <f t="shared" si="12"/>
        <v>62.716999999999999</v>
      </c>
      <c r="I164" s="158">
        <f t="shared" si="13"/>
        <v>134.58583690987123</v>
      </c>
    </row>
    <row r="165" spans="1:9" x14ac:dyDescent="0.25">
      <c r="A165" s="59">
        <v>343</v>
      </c>
      <c r="B165" s="60"/>
      <c r="C165" s="61"/>
      <c r="D165" s="62" t="s">
        <v>94</v>
      </c>
      <c r="E165" s="70">
        <f>SUM(E166:E167)</f>
        <v>466</v>
      </c>
      <c r="F165" s="70">
        <f>SUM(F166:F167)</f>
        <v>1000</v>
      </c>
      <c r="G165" s="70">
        <f>SUM(G166:G167)</f>
        <v>627.16999999999996</v>
      </c>
      <c r="H165" s="158">
        <f t="shared" si="12"/>
        <v>62.716999999999999</v>
      </c>
      <c r="I165" s="158">
        <f t="shared" si="13"/>
        <v>134.58583690987123</v>
      </c>
    </row>
    <row r="166" spans="1:9" ht="25.5" x14ac:dyDescent="0.25">
      <c r="A166" s="59">
        <v>3431</v>
      </c>
      <c r="B166" s="60"/>
      <c r="C166" s="61"/>
      <c r="D166" s="62" t="s">
        <v>113</v>
      </c>
      <c r="E166" s="70">
        <v>466</v>
      </c>
      <c r="F166" s="70">
        <v>1000</v>
      </c>
      <c r="G166" s="70">
        <v>492.01</v>
      </c>
      <c r="H166" s="158">
        <f t="shared" si="12"/>
        <v>49.201000000000001</v>
      </c>
      <c r="I166" s="158">
        <f t="shared" si="13"/>
        <v>105.58154506437769</v>
      </c>
    </row>
    <row r="167" spans="1:9" x14ac:dyDescent="0.25">
      <c r="A167" s="59">
        <v>3433</v>
      </c>
      <c r="B167" s="60"/>
      <c r="C167" s="61"/>
      <c r="D167" s="62" t="s">
        <v>114</v>
      </c>
      <c r="E167" s="70">
        <v>0</v>
      </c>
      <c r="F167" s="70">
        <v>0</v>
      </c>
      <c r="G167" s="70">
        <v>135.16</v>
      </c>
      <c r="H167" s="158">
        <v>0</v>
      </c>
      <c r="I167" s="158">
        <v>0</v>
      </c>
    </row>
    <row r="168" spans="1:9" ht="38.25" x14ac:dyDescent="0.25">
      <c r="A168" s="64">
        <v>37</v>
      </c>
      <c r="B168" s="65"/>
      <c r="C168" s="66"/>
      <c r="D168" s="56" t="s">
        <v>95</v>
      </c>
      <c r="E168" s="70">
        <v>0</v>
      </c>
      <c r="F168" s="70">
        <v>0</v>
      </c>
      <c r="G168" s="70">
        <v>0</v>
      </c>
      <c r="H168" s="158">
        <v>0</v>
      </c>
      <c r="I168" s="158">
        <v>0</v>
      </c>
    </row>
    <row r="169" spans="1:9" ht="25.5" x14ac:dyDescent="0.25">
      <c r="A169" s="59">
        <v>372</v>
      </c>
      <c r="B169" s="60"/>
      <c r="C169" s="61"/>
      <c r="D169" s="62" t="s">
        <v>96</v>
      </c>
      <c r="E169" s="70">
        <v>0</v>
      </c>
      <c r="F169" s="70">
        <v>0</v>
      </c>
      <c r="G169" s="70">
        <v>0</v>
      </c>
      <c r="H169" s="158">
        <v>0</v>
      </c>
      <c r="I169" s="158">
        <v>0</v>
      </c>
    </row>
    <row r="170" spans="1:9" ht="25.5" x14ac:dyDescent="0.25">
      <c r="A170" s="59">
        <v>3721</v>
      </c>
      <c r="B170" s="60"/>
      <c r="C170" s="61"/>
      <c r="D170" s="62" t="s">
        <v>115</v>
      </c>
      <c r="E170" s="70">
        <v>0</v>
      </c>
      <c r="F170" s="70">
        <v>0</v>
      </c>
      <c r="G170" s="70">
        <v>0</v>
      </c>
      <c r="H170" s="158">
        <v>0</v>
      </c>
      <c r="I170" s="158">
        <v>0</v>
      </c>
    </row>
    <row r="171" spans="1:9" ht="25.5" x14ac:dyDescent="0.25">
      <c r="A171" s="59">
        <v>3722</v>
      </c>
      <c r="B171" s="60"/>
      <c r="C171" s="61"/>
      <c r="D171" s="62" t="s">
        <v>116</v>
      </c>
      <c r="E171" s="70">
        <v>0</v>
      </c>
      <c r="F171" s="70">
        <v>0</v>
      </c>
      <c r="G171" s="70">
        <v>0</v>
      </c>
      <c r="H171" s="158">
        <v>0</v>
      </c>
      <c r="I171" s="158">
        <v>0</v>
      </c>
    </row>
    <row r="172" spans="1:9" ht="38.25" x14ac:dyDescent="0.25">
      <c r="A172" s="64">
        <v>4</v>
      </c>
      <c r="B172" s="65"/>
      <c r="C172" s="66"/>
      <c r="D172" s="56" t="s">
        <v>24</v>
      </c>
      <c r="E172" s="69">
        <v>0</v>
      </c>
      <c r="F172" s="69">
        <v>0</v>
      </c>
      <c r="G172" s="69">
        <v>0</v>
      </c>
      <c r="H172" s="158">
        <v>0</v>
      </c>
      <c r="I172" s="158">
        <v>0</v>
      </c>
    </row>
    <row r="173" spans="1:9" ht="38.25" x14ac:dyDescent="0.25">
      <c r="A173" s="64">
        <v>42</v>
      </c>
      <c r="B173" s="65"/>
      <c r="C173" s="66"/>
      <c r="D173" s="56" t="s">
        <v>24</v>
      </c>
      <c r="E173" s="70">
        <v>0</v>
      </c>
      <c r="F173" s="70">
        <v>0</v>
      </c>
      <c r="G173" s="70">
        <v>0</v>
      </c>
      <c r="H173" s="158">
        <v>0</v>
      </c>
      <c r="I173" s="158">
        <v>0</v>
      </c>
    </row>
    <row r="174" spans="1:9" x14ac:dyDescent="0.25">
      <c r="A174" s="59">
        <v>422</v>
      </c>
      <c r="B174" s="60"/>
      <c r="C174" s="61"/>
      <c r="D174" s="62" t="s">
        <v>97</v>
      </c>
      <c r="E174" s="70">
        <v>0</v>
      </c>
      <c r="F174" s="70">
        <v>0</v>
      </c>
      <c r="G174" s="70">
        <v>0</v>
      </c>
      <c r="H174" s="158">
        <v>0</v>
      </c>
      <c r="I174" s="158">
        <v>0</v>
      </c>
    </row>
    <row r="175" spans="1:9" x14ac:dyDescent="0.25">
      <c r="A175" s="59">
        <v>4221</v>
      </c>
      <c r="B175" s="60"/>
      <c r="C175" s="61"/>
      <c r="D175" s="62" t="s">
        <v>117</v>
      </c>
      <c r="E175" s="70">
        <v>0</v>
      </c>
      <c r="F175" s="70">
        <v>0</v>
      </c>
      <c r="G175" s="70">
        <v>0</v>
      </c>
      <c r="H175" s="158">
        <v>0</v>
      </c>
      <c r="I175" s="158">
        <v>0</v>
      </c>
    </row>
    <row r="176" spans="1:9" ht="25.5" x14ac:dyDescent="0.25">
      <c r="A176" s="59">
        <v>4227</v>
      </c>
      <c r="B176" s="60"/>
      <c r="C176" s="61"/>
      <c r="D176" s="62" t="s">
        <v>122</v>
      </c>
      <c r="E176" s="70"/>
      <c r="F176" s="70"/>
      <c r="G176" s="70"/>
      <c r="H176" s="158">
        <v>0</v>
      </c>
      <c r="I176" s="158">
        <v>0</v>
      </c>
    </row>
    <row r="177" spans="1:9" ht="25.5" x14ac:dyDescent="0.25">
      <c r="A177" s="59">
        <v>424</v>
      </c>
      <c r="B177" s="60"/>
      <c r="C177" s="61"/>
      <c r="D177" s="62" t="s">
        <v>98</v>
      </c>
      <c r="E177" s="70"/>
      <c r="F177" s="70"/>
      <c r="G177" s="70"/>
      <c r="H177" s="158">
        <v>0</v>
      </c>
      <c r="I177" s="158">
        <v>0</v>
      </c>
    </row>
    <row r="178" spans="1:9" x14ac:dyDescent="0.25">
      <c r="A178" s="59">
        <v>4241</v>
      </c>
      <c r="B178" s="60"/>
      <c r="C178" s="61"/>
      <c r="D178" s="62" t="s">
        <v>123</v>
      </c>
      <c r="E178" s="70"/>
      <c r="F178" s="70"/>
      <c r="G178" s="70"/>
      <c r="H178" s="158">
        <v>0</v>
      </c>
      <c r="I178" s="158">
        <v>0</v>
      </c>
    </row>
    <row r="179" spans="1:9" x14ac:dyDescent="0.25">
      <c r="A179" s="59"/>
      <c r="B179" s="60"/>
      <c r="C179" s="61"/>
      <c r="D179" s="62"/>
      <c r="E179" s="70"/>
      <c r="F179" s="70"/>
      <c r="G179" s="70"/>
      <c r="H179" s="158">
        <v>0</v>
      </c>
      <c r="I179" s="158">
        <v>0</v>
      </c>
    </row>
    <row r="180" spans="1:9" x14ac:dyDescent="0.25">
      <c r="A180" s="59"/>
      <c r="B180" s="60"/>
      <c r="C180" s="61"/>
      <c r="D180" s="56" t="s">
        <v>83</v>
      </c>
      <c r="E180" s="69">
        <f>SUM(E119+E172)</f>
        <v>36697.54</v>
      </c>
      <c r="F180" s="69">
        <f>SUM(F119+F172)</f>
        <v>57529</v>
      </c>
      <c r="G180" s="69">
        <f>SUM(G119+G172)</f>
        <v>32996.770000000004</v>
      </c>
      <c r="H180" s="158">
        <f t="shared" si="12"/>
        <v>57.356759199707987</v>
      </c>
      <c r="I180" s="158">
        <f t="shared" si="13"/>
        <v>89.915482073185288</v>
      </c>
    </row>
    <row r="181" spans="1:9" x14ac:dyDescent="0.25">
      <c r="A181" s="59"/>
      <c r="B181" s="60"/>
      <c r="C181" s="61"/>
      <c r="D181" s="62"/>
      <c r="E181" s="8"/>
      <c r="F181" s="8"/>
      <c r="G181" s="8"/>
      <c r="H181" s="152"/>
      <c r="I181" s="152"/>
    </row>
    <row r="182" spans="1:9" ht="25.5" x14ac:dyDescent="0.25">
      <c r="A182" s="223" t="s">
        <v>16</v>
      </c>
      <c r="B182" s="224"/>
      <c r="C182" s="225"/>
      <c r="D182" s="76" t="s">
        <v>17</v>
      </c>
      <c r="E182" s="21" t="s">
        <v>207</v>
      </c>
      <c r="F182" s="21" t="s">
        <v>26</v>
      </c>
      <c r="G182" s="21" t="s">
        <v>217</v>
      </c>
      <c r="H182" s="156" t="s">
        <v>223</v>
      </c>
      <c r="I182" s="156" t="s">
        <v>224</v>
      </c>
    </row>
    <row r="183" spans="1:9" x14ac:dyDescent="0.25">
      <c r="A183" s="150"/>
      <c r="B183" s="154"/>
      <c r="C183" s="155"/>
      <c r="D183" s="153"/>
      <c r="E183" s="145">
        <v>1</v>
      </c>
      <c r="F183" s="145">
        <v>2</v>
      </c>
      <c r="G183" s="145">
        <v>3</v>
      </c>
      <c r="H183" s="157">
        <v>4</v>
      </c>
      <c r="I183" s="157">
        <v>5</v>
      </c>
    </row>
    <row r="184" spans="1:9" x14ac:dyDescent="0.25">
      <c r="A184" s="71">
        <v>101301</v>
      </c>
      <c r="B184" s="72"/>
      <c r="C184" s="56"/>
      <c r="D184" s="56" t="s">
        <v>103</v>
      </c>
      <c r="E184" s="8"/>
      <c r="F184" s="8"/>
      <c r="G184" s="8"/>
      <c r="H184" s="152"/>
      <c r="I184" s="152"/>
    </row>
    <row r="185" spans="1:9" x14ac:dyDescent="0.25">
      <c r="A185" s="217" t="s">
        <v>141</v>
      </c>
      <c r="B185" s="218"/>
      <c r="C185" s="219"/>
      <c r="D185" s="57" t="s">
        <v>142</v>
      </c>
      <c r="E185" s="8"/>
      <c r="F185" s="8"/>
      <c r="G185" s="8"/>
      <c r="H185" s="152"/>
      <c r="I185" s="152"/>
    </row>
    <row r="186" spans="1:9" x14ac:dyDescent="0.25">
      <c r="A186" s="214">
        <v>3</v>
      </c>
      <c r="B186" s="215"/>
      <c r="C186" s="216"/>
      <c r="D186" s="56" t="s">
        <v>8</v>
      </c>
      <c r="E186" s="67">
        <v>2568.31</v>
      </c>
      <c r="F186" s="67">
        <v>0</v>
      </c>
      <c r="G186" s="67">
        <f>SUM(G197)</f>
        <v>3649.51</v>
      </c>
      <c r="H186" s="158">
        <v>0</v>
      </c>
      <c r="I186" s="158">
        <f t="shared" ref="I186" si="14">SUM(G186/E186*100)</f>
        <v>142.09772184821927</v>
      </c>
    </row>
    <row r="187" spans="1:9" x14ac:dyDescent="0.25">
      <c r="A187" s="220">
        <v>31</v>
      </c>
      <c r="B187" s="221"/>
      <c r="C187" s="222"/>
      <c r="D187" s="56" t="s">
        <v>9</v>
      </c>
      <c r="E187" s="67"/>
      <c r="F187" s="67"/>
      <c r="G187" s="67"/>
      <c r="H187" s="152"/>
      <c r="I187" s="152"/>
    </row>
    <row r="188" spans="1:9" x14ac:dyDescent="0.25">
      <c r="A188" s="59">
        <v>311</v>
      </c>
      <c r="B188" s="60"/>
      <c r="C188" s="61"/>
      <c r="D188" s="62" t="s">
        <v>69</v>
      </c>
      <c r="E188" s="68"/>
      <c r="F188" s="68"/>
      <c r="G188" s="68"/>
      <c r="H188" s="152"/>
      <c r="I188" s="152"/>
    </row>
    <row r="189" spans="1:9" x14ac:dyDescent="0.25">
      <c r="A189" s="59">
        <v>3111</v>
      </c>
      <c r="B189" s="60"/>
      <c r="C189" s="61"/>
      <c r="D189" s="62" t="s">
        <v>70</v>
      </c>
      <c r="E189" s="68"/>
      <c r="F189" s="68"/>
      <c r="G189" s="68"/>
      <c r="H189" s="152"/>
      <c r="I189" s="152"/>
    </row>
    <row r="190" spans="1:9" x14ac:dyDescent="0.25">
      <c r="A190" s="59">
        <v>3113</v>
      </c>
      <c r="B190" s="60"/>
      <c r="C190" s="61"/>
      <c r="D190" s="62" t="s">
        <v>71</v>
      </c>
      <c r="E190" s="68"/>
      <c r="F190" s="68"/>
      <c r="G190" s="68"/>
      <c r="H190" s="152"/>
      <c r="I190" s="152"/>
    </row>
    <row r="191" spans="1:9" x14ac:dyDescent="0.25">
      <c r="A191" s="59">
        <v>3114</v>
      </c>
      <c r="B191" s="60"/>
      <c r="C191" s="61"/>
      <c r="D191" s="62" t="s">
        <v>72</v>
      </c>
      <c r="E191" s="68"/>
      <c r="F191" s="68"/>
      <c r="G191" s="68"/>
      <c r="H191" s="152"/>
      <c r="I191" s="152"/>
    </row>
    <row r="192" spans="1:9" x14ac:dyDescent="0.25">
      <c r="A192" s="59">
        <v>312</v>
      </c>
      <c r="B192" s="60"/>
      <c r="C192" s="61"/>
      <c r="D192" s="62" t="s">
        <v>73</v>
      </c>
      <c r="E192" s="68"/>
      <c r="F192" s="68"/>
      <c r="G192" s="68"/>
      <c r="H192" s="152"/>
      <c r="I192" s="152"/>
    </row>
    <row r="193" spans="1:9" x14ac:dyDescent="0.25">
      <c r="A193" s="59">
        <v>3121</v>
      </c>
      <c r="B193" s="60"/>
      <c r="C193" s="61"/>
      <c r="D193" s="62" t="s">
        <v>74</v>
      </c>
      <c r="E193" s="68"/>
      <c r="F193" s="68"/>
      <c r="G193" s="68"/>
      <c r="H193" s="152"/>
      <c r="I193" s="152"/>
    </row>
    <row r="194" spans="1:9" x14ac:dyDescent="0.25">
      <c r="A194" s="59">
        <v>313</v>
      </c>
      <c r="B194" s="60"/>
      <c r="C194" s="61"/>
      <c r="D194" s="62" t="s">
        <v>75</v>
      </c>
      <c r="E194" s="68"/>
      <c r="F194" s="68"/>
      <c r="G194" s="68"/>
      <c r="H194" s="152"/>
      <c r="I194" s="152"/>
    </row>
    <row r="195" spans="1:9" x14ac:dyDescent="0.25">
      <c r="A195" s="59">
        <v>3131</v>
      </c>
      <c r="B195" s="60"/>
      <c r="C195" s="61"/>
      <c r="D195" s="62" t="s">
        <v>76</v>
      </c>
      <c r="E195" s="68"/>
      <c r="F195" s="68"/>
      <c r="G195" s="68"/>
      <c r="H195" s="152"/>
      <c r="I195" s="152"/>
    </row>
    <row r="196" spans="1:9" ht="25.5" x14ac:dyDescent="0.25">
      <c r="A196" s="59">
        <v>3132</v>
      </c>
      <c r="B196" s="60"/>
      <c r="C196" s="61"/>
      <c r="D196" s="62" t="s">
        <v>77</v>
      </c>
      <c r="E196" s="68"/>
      <c r="F196" s="68"/>
      <c r="G196" s="68"/>
      <c r="H196" s="152"/>
      <c r="I196" s="152"/>
    </row>
    <row r="197" spans="1:9" x14ac:dyDescent="0.25">
      <c r="A197" s="220">
        <v>32</v>
      </c>
      <c r="B197" s="221"/>
      <c r="C197" s="222"/>
      <c r="D197" s="56" t="s">
        <v>18</v>
      </c>
      <c r="E197" s="67">
        <f>SUM(E198+E200+E207)</f>
        <v>2568.31</v>
      </c>
      <c r="F197" s="67">
        <f>SUM(F198+F200+F207)</f>
        <v>0</v>
      </c>
      <c r="G197" s="67">
        <f>SUM(G198+G200+G207+G211)</f>
        <v>3649.51</v>
      </c>
      <c r="H197" s="158">
        <v>0</v>
      </c>
      <c r="I197" s="158">
        <f t="shared" ref="I197" si="15">SUM(G197/E197*100)</f>
        <v>142.09772184821927</v>
      </c>
    </row>
    <row r="198" spans="1:9" x14ac:dyDescent="0.25">
      <c r="A198" s="59">
        <v>321</v>
      </c>
      <c r="B198" s="60"/>
      <c r="C198" s="61"/>
      <c r="D198" s="62" t="s">
        <v>78</v>
      </c>
      <c r="E198" s="68"/>
      <c r="F198" s="68"/>
      <c r="G198" s="68"/>
      <c r="H198" s="152"/>
      <c r="I198" s="152"/>
    </row>
    <row r="199" spans="1:9" x14ac:dyDescent="0.25">
      <c r="A199" s="59">
        <v>3211</v>
      </c>
      <c r="B199" s="60"/>
      <c r="C199" s="61"/>
      <c r="D199" s="62" t="s">
        <v>79</v>
      </c>
      <c r="E199" s="68"/>
      <c r="F199" s="68"/>
      <c r="G199" s="68"/>
      <c r="H199" s="152"/>
      <c r="I199" s="152"/>
    </row>
    <row r="200" spans="1:9" ht="25.5" customHeight="1" x14ac:dyDescent="0.25">
      <c r="A200" s="59">
        <v>322</v>
      </c>
      <c r="B200" s="60"/>
      <c r="C200" s="61"/>
      <c r="D200" s="62" t="s">
        <v>89</v>
      </c>
      <c r="E200" s="68">
        <f>SUM(E201:E206)</f>
        <v>2520.31</v>
      </c>
      <c r="F200" s="68">
        <f>SUM(F201:F206)</f>
        <v>0</v>
      </c>
      <c r="G200" s="68">
        <f>SUM(G201:G206)</f>
        <v>2079.8000000000002</v>
      </c>
      <c r="H200" s="158">
        <v>0</v>
      </c>
      <c r="I200" s="158">
        <f t="shared" ref="I200" si="16">SUM(G200/E200*100)</f>
        <v>82.521594565747876</v>
      </c>
    </row>
    <row r="201" spans="1:9" ht="28.5" customHeight="1" x14ac:dyDescent="0.25">
      <c r="A201" s="59">
        <v>3221</v>
      </c>
      <c r="B201" s="60"/>
      <c r="C201" s="61"/>
      <c r="D201" s="62" t="s">
        <v>99</v>
      </c>
      <c r="E201" s="68">
        <v>1526.56</v>
      </c>
      <c r="F201" s="68">
        <v>0</v>
      </c>
      <c r="G201" s="68">
        <v>1404.8</v>
      </c>
      <c r="H201" s="158">
        <v>0</v>
      </c>
      <c r="I201" s="158">
        <f t="shared" ref="I201:I225" si="17">SUM(G201/E201*100)</f>
        <v>92.023896866156591</v>
      </c>
    </row>
    <row r="202" spans="1:9" x14ac:dyDescent="0.25">
      <c r="A202" s="59">
        <v>3222</v>
      </c>
      <c r="B202" s="60"/>
      <c r="C202" s="61"/>
      <c r="D202" s="62" t="s">
        <v>100</v>
      </c>
      <c r="E202" s="68"/>
      <c r="F202" s="68"/>
      <c r="G202" s="68"/>
      <c r="H202" s="158">
        <v>0</v>
      </c>
      <c r="I202" s="158">
        <v>0</v>
      </c>
    </row>
    <row r="203" spans="1:9" x14ac:dyDescent="0.25">
      <c r="A203" s="59">
        <v>3223</v>
      </c>
      <c r="B203" s="60"/>
      <c r="C203" s="61"/>
      <c r="D203" s="62" t="s">
        <v>101</v>
      </c>
      <c r="E203" s="68"/>
      <c r="F203" s="68"/>
      <c r="G203" s="68"/>
      <c r="H203" s="158">
        <v>0</v>
      </c>
      <c r="I203" s="158">
        <v>0</v>
      </c>
    </row>
    <row r="204" spans="1:9" x14ac:dyDescent="0.25">
      <c r="A204" s="59">
        <v>3225</v>
      </c>
      <c r="B204" s="60"/>
      <c r="C204" s="61"/>
      <c r="D204" s="62" t="s">
        <v>106</v>
      </c>
      <c r="E204" s="68">
        <v>993.75</v>
      </c>
      <c r="F204" s="68">
        <v>0</v>
      </c>
      <c r="G204" s="68">
        <v>675</v>
      </c>
      <c r="H204" s="158">
        <v>0</v>
      </c>
      <c r="I204" s="158">
        <f t="shared" si="17"/>
        <v>67.924528301886795</v>
      </c>
    </row>
    <row r="205" spans="1:9" ht="25.5" x14ac:dyDescent="0.25">
      <c r="A205" s="59">
        <v>3226</v>
      </c>
      <c r="B205" s="60"/>
      <c r="C205" s="61"/>
      <c r="D205" s="62" t="s">
        <v>107</v>
      </c>
      <c r="E205" s="68"/>
      <c r="F205" s="68"/>
      <c r="G205" s="68"/>
      <c r="H205" s="158">
        <v>0</v>
      </c>
      <c r="I205" s="158">
        <v>0</v>
      </c>
    </row>
    <row r="206" spans="1:9" ht="25.5" x14ac:dyDescent="0.25">
      <c r="A206" s="59">
        <v>3227</v>
      </c>
      <c r="B206" s="60"/>
      <c r="C206" s="61"/>
      <c r="D206" s="62" t="s">
        <v>108</v>
      </c>
      <c r="E206" s="68"/>
      <c r="F206" s="68"/>
      <c r="G206" s="68"/>
      <c r="H206" s="158">
        <v>0</v>
      </c>
      <c r="I206" s="158">
        <v>0</v>
      </c>
    </row>
    <row r="207" spans="1:9" x14ac:dyDescent="0.25">
      <c r="A207" s="59">
        <v>323</v>
      </c>
      <c r="B207" s="60"/>
      <c r="C207" s="61"/>
      <c r="D207" s="62" t="s">
        <v>90</v>
      </c>
      <c r="E207" s="68">
        <v>48</v>
      </c>
      <c r="F207" s="68">
        <v>0</v>
      </c>
      <c r="G207" s="68">
        <f>SUM(G208:G210)</f>
        <v>998.17</v>
      </c>
      <c r="H207" s="158">
        <v>0</v>
      </c>
      <c r="I207" s="158">
        <f t="shared" si="17"/>
        <v>2079.520833333333</v>
      </c>
    </row>
    <row r="208" spans="1:9" x14ac:dyDescent="0.25">
      <c r="A208" s="59">
        <v>3231</v>
      </c>
      <c r="B208" s="60"/>
      <c r="C208" s="61"/>
      <c r="D208" s="62" t="s">
        <v>109</v>
      </c>
      <c r="E208" s="68">
        <v>48</v>
      </c>
      <c r="F208" s="68">
        <v>0</v>
      </c>
      <c r="G208" s="68">
        <v>223.5</v>
      </c>
      <c r="H208" s="158">
        <v>0</v>
      </c>
      <c r="I208" s="158">
        <f t="shared" si="17"/>
        <v>465.625</v>
      </c>
    </row>
    <row r="209" spans="1:9" x14ac:dyDescent="0.25">
      <c r="A209" s="59">
        <v>3235</v>
      </c>
      <c r="B209" s="60"/>
      <c r="C209" s="61"/>
      <c r="D209" s="62" t="s">
        <v>130</v>
      </c>
      <c r="E209" s="68"/>
      <c r="F209" s="68"/>
      <c r="G209" s="68">
        <v>774.67</v>
      </c>
      <c r="H209" s="158">
        <v>0</v>
      </c>
      <c r="I209" s="158">
        <v>0</v>
      </c>
    </row>
    <row r="210" spans="1:9" x14ac:dyDescent="0.25">
      <c r="A210" s="59">
        <v>3239</v>
      </c>
      <c r="B210" s="60"/>
      <c r="C210" s="61"/>
      <c r="D210" s="62" t="s">
        <v>111</v>
      </c>
      <c r="E210" s="68"/>
      <c r="F210" s="68"/>
      <c r="G210" s="68"/>
      <c r="H210" s="158">
        <v>0</v>
      </c>
      <c r="I210" s="158">
        <v>0</v>
      </c>
    </row>
    <row r="211" spans="1:9" ht="25.5" x14ac:dyDescent="0.25">
      <c r="A211" s="59">
        <v>329</v>
      </c>
      <c r="B211" s="60"/>
      <c r="C211" s="61"/>
      <c r="D211" s="62" t="s">
        <v>211</v>
      </c>
      <c r="E211" s="68"/>
      <c r="F211" s="68"/>
      <c r="G211" s="68">
        <v>571.54</v>
      </c>
      <c r="H211" s="158">
        <v>0</v>
      </c>
      <c r="I211" s="158">
        <v>0</v>
      </c>
    </row>
    <row r="212" spans="1:9" ht="25.5" x14ac:dyDescent="0.25">
      <c r="A212" s="60">
        <v>3299</v>
      </c>
      <c r="B212" s="60"/>
      <c r="C212" s="61"/>
      <c r="D212" s="62" t="s">
        <v>211</v>
      </c>
      <c r="E212" s="68"/>
      <c r="F212" s="68"/>
      <c r="G212" s="68">
        <v>571.54</v>
      </c>
      <c r="H212" s="158">
        <v>0</v>
      </c>
      <c r="I212" s="158">
        <v>0</v>
      </c>
    </row>
    <row r="213" spans="1:9" ht="38.25" x14ac:dyDescent="0.25">
      <c r="A213" s="64">
        <v>4</v>
      </c>
      <c r="B213" s="65"/>
      <c r="C213" s="66"/>
      <c r="D213" s="56" t="s">
        <v>24</v>
      </c>
      <c r="E213" s="67">
        <f>SUM(E214)</f>
        <v>2552.9300000000003</v>
      </c>
      <c r="F213" s="67">
        <v>0</v>
      </c>
      <c r="G213" s="67">
        <v>0</v>
      </c>
      <c r="H213" s="158">
        <v>0</v>
      </c>
      <c r="I213" s="158">
        <f t="shared" si="17"/>
        <v>0</v>
      </c>
    </row>
    <row r="214" spans="1:9" ht="38.25" x14ac:dyDescent="0.25">
      <c r="A214" s="64">
        <v>42</v>
      </c>
      <c r="B214" s="65"/>
      <c r="C214" s="66"/>
      <c r="D214" s="56" t="s">
        <v>24</v>
      </c>
      <c r="E214" s="67">
        <f>SUM(E215+E222)</f>
        <v>2552.9300000000003</v>
      </c>
      <c r="F214" s="67">
        <v>0</v>
      </c>
      <c r="G214" s="67">
        <v>0</v>
      </c>
      <c r="H214" s="158">
        <v>0</v>
      </c>
      <c r="I214" s="158">
        <f t="shared" si="17"/>
        <v>0</v>
      </c>
    </row>
    <row r="215" spans="1:9" x14ac:dyDescent="0.25">
      <c r="A215" s="59">
        <v>422</v>
      </c>
      <c r="B215" s="60"/>
      <c r="C215" s="61"/>
      <c r="D215" s="62" t="s">
        <v>97</v>
      </c>
      <c r="E215" s="68">
        <v>1835.96</v>
      </c>
      <c r="F215" s="68">
        <v>0</v>
      </c>
      <c r="G215" s="68">
        <v>0</v>
      </c>
      <c r="H215" s="158">
        <v>0</v>
      </c>
      <c r="I215" s="158">
        <f t="shared" si="17"/>
        <v>0</v>
      </c>
    </row>
    <row r="216" spans="1:9" x14ac:dyDescent="0.25">
      <c r="A216" s="59">
        <v>4221</v>
      </c>
      <c r="B216" s="60"/>
      <c r="C216" s="61"/>
      <c r="D216" s="62" t="s">
        <v>117</v>
      </c>
      <c r="E216" s="68">
        <v>1835.96</v>
      </c>
      <c r="F216" s="68">
        <v>0</v>
      </c>
      <c r="G216" s="68">
        <v>0</v>
      </c>
      <c r="H216" s="158">
        <v>0</v>
      </c>
      <c r="I216" s="158">
        <f t="shared" si="17"/>
        <v>0</v>
      </c>
    </row>
    <row r="217" spans="1:9" x14ac:dyDescent="0.25">
      <c r="A217" s="59">
        <v>4222</v>
      </c>
      <c r="B217" s="60"/>
      <c r="C217" s="61"/>
      <c r="D217" s="62" t="s">
        <v>118</v>
      </c>
      <c r="E217" s="68"/>
      <c r="F217" s="68"/>
      <c r="G217" s="68"/>
      <c r="H217" s="158">
        <v>0</v>
      </c>
      <c r="I217" s="158">
        <v>0</v>
      </c>
    </row>
    <row r="218" spans="1:9" x14ac:dyDescent="0.25">
      <c r="A218" s="59">
        <v>4223</v>
      </c>
      <c r="B218" s="60"/>
      <c r="C218" s="61"/>
      <c r="D218" s="62" t="s">
        <v>119</v>
      </c>
      <c r="E218" s="68"/>
      <c r="F218" s="68"/>
      <c r="G218" s="68"/>
      <c r="H218" s="158">
        <v>0</v>
      </c>
      <c r="I218" s="158">
        <v>0</v>
      </c>
    </row>
    <row r="219" spans="1:9" x14ac:dyDescent="0.25">
      <c r="A219" s="59">
        <v>4225</v>
      </c>
      <c r="B219" s="60"/>
      <c r="C219" s="61"/>
      <c r="D219" s="62" t="s">
        <v>120</v>
      </c>
      <c r="E219" s="68"/>
      <c r="F219" s="68"/>
      <c r="G219" s="68"/>
      <c r="H219" s="158">
        <v>0</v>
      </c>
      <c r="I219" s="158">
        <v>0</v>
      </c>
    </row>
    <row r="220" spans="1:9" x14ac:dyDescent="0.25">
      <c r="A220" s="59">
        <v>4226</v>
      </c>
      <c r="B220" s="60"/>
      <c r="C220" s="61"/>
      <c r="D220" s="62" t="s">
        <v>121</v>
      </c>
      <c r="E220" s="68"/>
      <c r="F220" s="68"/>
      <c r="G220" s="68"/>
      <c r="H220" s="158">
        <v>0</v>
      </c>
      <c r="I220" s="158">
        <v>0</v>
      </c>
    </row>
    <row r="221" spans="1:9" ht="25.5" x14ac:dyDescent="0.25">
      <c r="A221" s="59">
        <v>4227</v>
      </c>
      <c r="B221" s="60"/>
      <c r="C221" s="61"/>
      <c r="D221" s="62" t="s">
        <v>122</v>
      </c>
      <c r="E221" s="68"/>
      <c r="F221" s="68"/>
      <c r="G221" s="68"/>
      <c r="H221" s="158">
        <v>0</v>
      </c>
      <c r="I221" s="158">
        <v>0</v>
      </c>
    </row>
    <row r="222" spans="1:9" ht="25.5" x14ac:dyDescent="0.25">
      <c r="A222" s="59">
        <v>424</v>
      </c>
      <c r="B222" s="60"/>
      <c r="C222" s="61"/>
      <c r="D222" s="62" t="s">
        <v>98</v>
      </c>
      <c r="E222" s="68">
        <v>716.97</v>
      </c>
      <c r="F222" s="68">
        <v>0</v>
      </c>
      <c r="G222" s="68">
        <v>0</v>
      </c>
      <c r="H222" s="158">
        <v>0</v>
      </c>
      <c r="I222" s="158">
        <f t="shared" si="17"/>
        <v>0</v>
      </c>
    </row>
    <row r="223" spans="1:9" x14ac:dyDescent="0.25">
      <c r="A223" s="59">
        <v>4241</v>
      </c>
      <c r="B223" s="60"/>
      <c r="C223" s="61"/>
      <c r="D223" s="62" t="s">
        <v>123</v>
      </c>
      <c r="E223" s="68">
        <v>716.97</v>
      </c>
      <c r="F223" s="68">
        <v>0</v>
      </c>
      <c r="G223" s="68">
        <v>0</v>
      </c>
      <c r="H223" s="158">
        <v>0</v>
      </c>
      <c r="I223" s="158">
        <f t="shared" si="17"/>
        <v>0</v>
      </c>
    </row>
    <row r="224" spans="1:9" x14ac:dyDescent="0.25">
      <c r="A224" s="59"/>
      <c r="B224" s="60"/>
      <c r="C224" s="61"/>
      <c r="D224" s="62"/>
      <c r="E224" s="68"/>
      <c r="F224" s="68"/>
      <c r="G224" s="68"/>
      <c r="H224" s="158">
        <v>0</v>
      </c>
      <c r="I224" s="158">
        <v>0</v>
      </c>
    </row>
    <row r="225" spans="1:9" x14ac:dyDescent="0.25">
      <c r="A225" s="59"/>
      <c r="B225" s="60"/>
      <c r="C225" s="61"/>
      <c r="D225" s="56" t="s">
        <v>83</v>
      </c>
      <c r="E225" s="67">
        <f>SUM(E186+E213)</f>
        <v>5121.24</v>
      </c>
      <c r="F225" s="67">
        <f>SUM(F186+F213)</f>
        <v>0</v>
      </c>
      <c r="G225" s="67">
        <f>SUM(G186+G213)</f>
        <v>3649.51</v>
      </c>
      <c r="H225" s="158">
        <v>0</v>
      </c>
      <c r="I225" s="158">
        <f t="shared" si="17"/>
        <v>71.262233365356835</v>
      </c>
    </row>
    <row r="226" spans="1:9" x14ac:dyDescent="0.25">
      <c r="A226" s="59"/>
      <c r="B226" s="60"/>
      <c r="C226" s="61"/>
      <c r="D226" s="62"/>
      <c r="E226" s="8"/>
      <c r="F226" s="8"/>
      <c r="G226" s="8"/>
      <c r="H226" s="152"/>
      <c r="I226" s="152"/>
    </row>
    <row r="227" spans="1:9" ht="25.5" x14ac:dyDescent="0.25">
      <c r="A227" s="223" t="s">
        <v>16</v>
      </c>
      <c r="B227" s="224"/>
      <c r="C227" s="225"/>
      <c r="D227" s="76" t="s">
        <v>17</v>
      </c>
      <c r="E227" s="21" t="s">
        <v>207</v>
      </c>
      <c r="F227" s="21" t="s">
        <v>26</v>
      </c>
      <c r="G227" s="21" t="s">
        <v>217</v>
      </c>
      <c r="H227" s="156" t="s">
        <v>223</v>
      </c>
      <c r="I227" s="156" t="s">
        <v>224</v>
      </c>
    </row>
    <row r="228" spans="1:9" x14ac:dyDescent="0.25">
      <c r="A228" s="150"/>
      <c r="B228" s="154"/>
      <c r="C228" s="155"/>
      <c r="D228" s="153"/>
      <c r="E228" s="145">
        <v>1</v>
      </c>
      <c r="F228" s="145">
        <v>2</v>
      </c>
      <c r="G228" s="145">
        <v>3</v>
      </c>
      <c r="H228" s="157">
        <v>4</v>
      </c>
      <c r="I228" s="157">
        <v>5</v>
      </c>
    </row>
    <row r="229" spans="1:9" ht="25.5" customHeight="1" x14ac:dyDescent="0.25">
      <c r="A229" s="226" t="s">
        <v>102</v>
      </c>
      <c r="B229" s="227"/>
      <c r="C229" s="56"/>
      <c r="D229" s="56" t="s">
        <v>103</v>
      </c>
      <c r="E229" s="8"/>
      <c r="F229" s="8"/>
      <c r="G229" s="8"/>
      <c r="H229" s="152"/>
      <c r="I229" s="152"/>
    </row>
    <row r="230" spans="1:9" ht="38.25" x14ac:dyDescent="0.25">
      <c r="A230" s="217" t="s">
        <v>143</v>
      </c>
      <c r="B230" s="218"/>
      <c r="C230" s="219"/>
      <c r="D230" s="57" t="s">
        <v>144</v>
      </c>
      <c r="E230" s="8"/>
      <c r="F230" s="8"/>
      <c r="G230" s="8"/>
      <c r="H230" s="152"/>
      <c r="I230" s="152"/>
    </row>
    <row r="231" spans="1:9" x14ac:dyDescent="0.25">
      <c r="A231" s="214">
        <v>3</v>
      </c>
      <c r="B231" s="215"/>
      <c r="C231" s="216"/>
      <c r="D231" s="56" t="s">
        <v>8</v>
      </c>
      <c r="E231" s="67">
        <f>SUM(E232+E237+E270+E274)</f>
        <v>6077.1600000000008</v>
      </c>
      <c r="F231" s="67">
        <f>SUM(F232+F237+F270+F274)</f>
        <v>9525</v>
      </c>
      <c r="G231" s="67">
        <f>SUM(G232+G237+G270+G274)</f>
        <v>3106</v>
      </c>
      <c r="H231" s="158">
        <f t="shared" ref="H231" si="18">SUM(G231/F231*100)</f>
        <v>32.608923884514432</v>
      </c>
      <c r="I231" s="158">
        <f t="shared" ref="I231" si="19">SUM(G231/E231*100)</f>
        <v>51.109399785426078</v>
      </c>
    </row>
    <row r="232" spans="1:9" x14ac:dyDescent="0.25">
      <c r="A232" s="220">
        <v>31</v>
      </c>
      <c r="B232" s="221"/>
      <c r="C232" s="222"/>
      <c r="D232" s="56" t="s">
        <v>9</v>
      </c>
      <c r="E232" s="67">
        <v>0</v>
      </c>
      <c r="F232" s="67">
        <v>0</v>
      </c>
      <c r="G232" s="67">
        <v>0</v>
      </c>
      <c r="H232" s="152"/>
      <c r="I232" s="152"/>
    </row>
    <row r="233" spans="1:9" x14ac:dyDescent="0.25">
      <c r="A233" s="59">
        <v>311</v>
      </c>
      <c r="B233" s="60"/>
      <c r="C233" s="61"/>
      <c r="D233" s="62" t="s">
        <v>69</v>
      </c>
      <c r="E233" s="68">
        <v>0</v>
      </c>
      <c r="F233" s="68">
        <v>0</v>
      </c>
      <c r="G233" s="68">
        <v>0</v>
      </c>
      <c r="H233" s="152"/>
      <c r="I233" s="152"/>
    </row>
    <row r="234" spans="1:9" x14ac:dyDescent="0.25">
      <c r="A234" s="59">
        <v>312</v>
      </c>
      <c r="B234" s="60"/>
      <c r="C234" s="61"/>
      <c r="D234" s="62" t="s">
        <v>73</v>
      </c>
      <c r="E234" s="68">
        <v>0</v>
      </c>
      <c r="F234" s="68">
        <v>0</v>
      </c>
      <c r="G234" s="68">
        <v>0</v>
      </c>
      <c r="H234" s="152"/>
      <c r="I234" s="152"/>
    </row>
    <row r="235" spans="1:9" x14ac:dyDescent="0.25">
      <c r="A235" s="59">
        <v>3121</v>
      </c>
      <c r="B235" s="60"/>
      <c r="C235" s="61"/>
      <c r="D235" s="62" t="s">
        <v>74</v>
      </c>
      <c r="E235" s="68">
        <v>0</v>
      </c>
      <c r="F235" s="68">
        <v>0</v>
      </c>
      <c r="G235" s="68">
        <v>0</v>
      </c>
      <c r="H235" s="152"/>
      <c r="I235" s="152"/>
    </row>
    <row r="236" spans="1:9" x14ac:dyDescent="0.25">
      <c r="A236" s="59">
        <v>313</v>
      </c>
      <c r="B236" s="60"/>
      <c r="C236" s="61"/>
      <c r="D236" s="62" t="s">
        <v>75</v>
      </c>
      <c r="E236" s="68">
        <v>0</v>
      </c>
      <c r="F236" s="68">
        <v>0</v>
      </c>
      <c r="G236" s="68">
        <v>0</v>
      </c>
      <c r="H236" s="152"/>
      <c r="I236" s="152"/>
    </row>
    <row r="237" spans="1:9" x14ac:dyDescent="0.25">
      <c r="A237" s="220">
        <v>32</v>
      </c>
      <c r="B237" s="221"/>
      <c r="C237" s="222"/>
      <c r="D237" s="56" t="s">
        <v>18</v>
      </c>
      <c r="E237" s="67">
        <f>SUM(E238+E243+E251+E261+E262)</f>
        <v>6077.1600000000008</v>
      </c>
      <c r="F237" s="67">
        <f>SUM(F238+F243+F251+F261+F262)</f>
        <v>9525</v>
      </c>
      <c r="G237" s="67">
        <f>SUM(G238+G243+G251+G261+G262)</f>
        <v>3106</v>
      </c>
      <c r="H237" s="158">
        <f t="shared" ref="H237" si="20">SUM(G237/F237*100)</f>
        <v>32.608923884514432</v>
      </c>
      <c r="I237" s="158">
        <f t="shared" ref="I237" si="21">SUM(G237/E237*100)</f>
        <v>51.109399785426078</v>
      </c>
    </row>
    <row r="238" spans="1:9" x14ac:dyDescent="0.25">
      <c r="A238" s="59">
        <v>321</v>
      </c>
      <c r="B238" s="60"/>
      <c r="C238" s="61"/>
      <c r="D238" s="62" t="s">
        <v>78</v>
      </c>
      <c r="E238" s="68">
        <f>SUM(E239:E242)</f>
        <v>0</v>
      </c>
      <c r="F238" s="68">
        <f>SUM(F239:F242)</f>
        <v>1325</v>
      </c>
      <c r="G238" s="68">
        <f>SUM(G239:G242)</f>
        <v>0</v>
      </c>
      <c r="H238" s="158">
        <f t="shared" ref="H238" si="22">SUM(G238/F238*100)</f>
        <v>0</v>
      </c>
      <c r="I238" s="158">
        <v>0</v>
      </c>
    </row>
    <row r="239" spans="1:9" x14ac:dyDescent="0.25">
      <c r="A239" s="59">
        <v>3211</v>
      </c>
      <c r="B239" s="60"/>
      <c r="C239" s="61"/>
      <c r="D239" s="62" t="s">
        <v>79</v>
      </c>
      <c r="E239" s="68">
        <v>0</v>
      </c>
      <c r="F239" s="68">
        <v>1325</v>
      </c>
      <c r="G239" s="68">
        <v>0</v>
      </c>
      <c r="H239" s="158">
        <f t="shared" ref="H239" si="23">SUM(G239/F239*100)</f>
        <v>0</v>
      </c>
      <c r="I239" s="158">
        <v>0</v>
      </c>
    </row>
    <row r="240" spans="1:9" ht="25.5" x14ac:dyDescent="0.25">
      <c r="A240" s="59">
        <v>3212</v>
      </c>
      <c r="B240" s="60"/>
      <c r="C240" s="61"/>
      <c r="D240" s="62" t="s">
        <v>127</v>
      </c>
      <c r="E240" s="68">
        <v>0</v>
      </c>
      <c r="F240" s="68">
        <v>0</v>
      </c>
      <c r="G240" s="68">
        <v>0</v>
      </c>
      <c r="H240" s="158">
        <v>0</v>
      </c>
      <c r="I240" s="158">
        <v>0</v>
      </c>
    </row>
    <row r="241" spans="1:9" x14ac:dyDescent="0.25">
      <c r="A241" s="59">
        <v>3213</v>
      </c>
      <c r="B241" s="60"/>
      <c r="C241" s="61"/>
      <c r="D241" s="62" t="s">
        <v>81</v>
      </c>
      <c r="E241" s="68">
        <v>0</v>
      </c>
      <c r="F241" s="68">
        <v>0</v>
      </c>
      <c r="G241" s="68">
        <v>0</v>
      </c>
      <c r="H241" s="158">
        <v>0</v>
      </c>
      <c r="I241" s="158">
        <v>0</v>
      </c>
    </row>
    <row r="242" spans="1:9" ht="25.5" x14ac:dyDescent="0.25">
      <c r="A242" s="59">
        <v>3214</v>
      </c>
      <c r="B242" s="60"/>
      <c r="C242" s="61"/>
      <c r="D242" s="62" t="s">
        <v>82</v>
      </c>
      <c r="E242" s="68">
        <v>0</v>
      </c>
      <c r="F242" s="68">
        <v>0</v>
      </c>
      <c r="G242" s="68">
        <v>0</v>
      </c>
      <c r="H242" s="158">
        <v>0</v>
      </c>
      <c r="I242" s="158">
        <v>0</v>
      </c>
    </row>
    <row r="243" spans="1:9" x14ac:dyDescent="0.25">
      <c r="A243" s="59">
        <v>322</v>
      </c>
      <c r="B243" s="60"/>
      <c r="C243" s="61"/>
      <c r="D243" s="62" t="s">
        <v>89</v>
      </c>
      <c r="E243" s="68">
        <v>0</v>
      </c>
      <c r="F243" s="68">
        <f>SUM(F244:F250)</f>
        <v>2000</v>
      </c>
      <c r="G243" s="68">
        <f>SUM(G244:G250)</f>
        <v>0</v>
      </c>
      <c r="H243" s="158">
        <v>0</v>
      </c>
      <c r="I243" s="158">
        <v>0</v>
      </c>
    </row>
    <row r="244" spans="1:9" ht="25.5" x14ac:dyDescent="0.25">
      <c r="A244" s="59">
        <v>3221</v>
      </c>
      <c r="B244" s="60"/>
      <c r="C244" s="61"/>
      <c r="D244" s="62" t="s">
        <v>99</v>
      </c>
      <c r="E244" s="68">
        <v>0</v>
      </c>
      <c r="F244" s="68">
        <v>2000</v>
      </c>
      <c r="G244" s="68">
        <v>0</v>
      </c>
      <c r="H244" s="158">
        <v>0</v>
      </c>
      <c r="I244" s="158">
        <v>0</v>
      </c>
    </row>
    <row r="245" spans="1:9" x14ac:dyDescent="0.25">
      <c r="A245" s="59">
        <v>3222</v>
      </c>
      <c r="B245" s="60"/>
      <c r="C245" s="61"/>
      <c r="D245" s="62" t="s">
        <v>100</v>
      </c>
      <c r="E245" s="68">
        <v>0</v>
      </c>
      <c r="F245" s="68">
        <v>0</v>
      </c>
      <c r="G245" s="68">
        <v>0</v>
      </c>
      <c r="H245" s="158">
        <v>0</v>
      </c>
      <c r="I245" s="158">
        <v>0</v>
      </c>
    </row>
    <row r="246" spans="1:9" x14ac:dyDescent="0.25">
      <c r="A246" s="59">
        <v>3223</v>
      </c>
      <c r="B246" s="60"/>
      <c r="C246" s="61"/>
      <c r="D246" s="62" t="s">
        <v>101</v>
      </c>
      <c r="E246" s="68">
        <v>0</v>
      </c>
      <c r="F246" s="68">
        <v>0</v>
      </c>
      <c r="G246" s="68">
        <v>0</v>
      </c>
      <c r="H246" s="158">
        <v>0</v>
      </c>
      <c r="I246" s="158">
        <v>0</v>
      </c>
    </row>
    <row r="247" spans="1:9" ht="25.5" x14ac:dyDescent="0.25">
      <c r="A247" s="59">
        <v>3224</v>
      </c>
      <c r="B247" s="60"/>
      <c r="C247" s="61"/>
      <c r="D247" s="62" t="s">
        <v>105</v>
      </c>
      <c r="E247" s="68">
        <v>0</v>
      </c>
      <c r="F247" s="68">
        <v>0</v>
      </c>
      <c r="G247" s="68">
        <v>0</v>
      </c>
      <c r="H247" s="158">
        <v>0</v>
      </c>
      <c r="I247" s="158">
        <v>0</v>
      </c>
    </row>
    <row r="248" spans="1:9" x14ac:dyDescent="0.25">
      <c r="A248" s="59">
        <v>3225</v>
      </c>
      <c r="B248" s="60"/>
      <c r="C248" s="61"/>
      <c r="D248" s="62" t="s">
        <v>106</v>
      </c>
      <c r="E248" s="68">
        <v>0</v>
      </c>
      <c r="F248" s="68">
        <v>0</v>
      </c>
      <c r="G248" s="68">
        <v>0</v>
      </c>
      <c r="H248" s="158">
        <v>0</v>
      </c>
      <c r="I248" s="158">
        <v>0</v>
      </c>
    </row>
    <row r="249" spans="1:9" ht="25.5" x14ac:dyDescent="0.25">
      <c r="A249" s="59">
        <v>3226</v>
      </c>
      <c r="B249" s="60"/>
      <c r="C249" s="61"/>
      <c r="D249" s="62" t="s">
        <v>107</v>
      </c>
      <c r="E249" s="68">
        <v>0</v>
      </c>
      <c r="F249" s="68">
        <v>0</v>
      </c>
      <c r="G249" s="68">
        <v>0</v>
      </c>
      <c r="H249" s="158">
        <v>0</v>
      </c>
      <c r="I249" s="158">
        <v>0</v>
      </c>
    </row>
    <row r="250" spans="1:9" ht="25.5" x14ac:dyDescent="0.25">
      <c r="A250" s="59">
        <v>3227</v>
      </c>
      <c r="B250" s="60"/>
      <c r="C250" s="61"/>
      <c r="D250" s="62" t="s">
        <v>108</v>
      </c>
      <c r="E250" s="68">
        <v>0</v>
      </c>
      <c r="F250" s="68">
        <v>0</v>
      </c>
      <c r="G250" s="68">
        <v>0</v>
      </c>
      <c r="H250" s="158">
        <v>0</v>
      </c>
      <c r="I250" s="158">
        <v>0</v>
      </c>
    </row>
    <row r="251" spans="1:9" x14ac:dyDescent="0.25">
      <c r="A251" s="59">
        <v>323</v>
      </c>
      <c r="B251" s="60"/>
      <c r="C251" s="61"/>
      <c r="D251" s="62" t="s">
        <v>90</v>
      </c>
      <c r="E251" s="68">
        <f>SUM(E252:E260)</f>
        <v>5188.3100000000004</v>
      </c>
      <c r="F251" s="68">
        <f>SUM(F252:F260)</f>
        <v>3000</v>
      </c>
      <c r="G251" s="68">
        <f>SUM(G252:G260)</f>
        <v>2423</v>
      </c>
      <c r="H251" s="158">
        <f t="shared" ref="H251" si="24">SUM(G251/F251*100)</f>
        <v>80.766666666666666</v>
      </c>
      <c r="I251" s="158">
        <f t="shared" ref="I251" si="25">SUM(G251/E251*100)</f>
        <v>46.701141604877115</v>
      </c>
    </row>
    <row r="252" spans="1:9" x14ac:dyDescent="0.25">
      <c r="A252" s="59">
        <v>3231</v>
      </c>
      <c r="B252" s="60"/>
      <c r="C252" s="61"/>
      <c r="D252" s="62" t="s">
        <v>109</v>
      </c>
      <c r="E252" s="68">
        <v>5188.3100000000004</v>
      </c>
      <c r="F252" s="68">
        <v>3000</v>
      </c>
      <c r="G252" s="68">
        <v>2423</v>
      </c>
      <c r="H252" s="158">
        <f t="shared" ref="H252" si="26">SUM(G252/F252*100)</f>
        <v>80.766666666666666</v>
      </c>
      <c r="I252" s="158">
        <f t="shared" ref="I252" si="27">SUM(G252/E252*100)</f>
        <v>46.701141604877115</v>
      </c>
    </row>
    <row r="253" spans="1:9" ht="25.5" x14ac:dyDescent="0.25">
      <c r="A253" s="59">
        <v>3232</v>
      </c>
      <c r="B253" s="60"/>
      <c r="C253" s="61"/>
      <c r="D253" s="62" t="s">
        <v>110</v>
      </c>
      <c r="E253" s="68">
        <v>0</v>
      </c>
      <c r="F253" s="68">
        <v>0</v>
      </c>
      <c r="G253" s="68">
        <v>0</v>
      </c>
      <c r="H253" s="158">
        <v>0</v>
      </c>
      <c r="I253" s="158">
        <v>0</v>
      </c>
    </row>
    <row r="254" spans="1:9" x14ac:dyDescent="0.25">
      <c r="A254" s="59">
        <v>3233</v>
      </c>
      <c r="B254" s="60"/>
      <c r="C254" s="61"/>
      <c r="D254" s="62" t="s">
        <v>128</v>
      </c>
      <c r="E254" s="68">
        <v>0</v>
      </c>
      <c r="F254" s="68">
        <v>0</v>
      </c>
      <c r="G254" s="68">
        <v>0</v>
      </c>
      <c r="H254" s="158">
        <v>0</v>
      </c>
      <c r="I254" s="158">
        <v>0</v>
      </c>
    </row>
    <row r="255" spans="1:9" x14ac:dyDescent="0.25">
      <c r="A255" s="59">
        <v>3234</v>
      </c>
      <c r="B255" s="60"/>
      <c r="C255" s="61"/>
      <c r="D255" s="62" t="s">
        <v>129</v>
      </c>
      <c r="E255" s="68">
        <v>0</v>
      </c>
      <c r="F255" s="68">
        <v>0</v>
      </c>
      <c r="G255" s="68">
        <v>0</v>
      </c>
      <c r="H255" s="158">
        <v>0</v>
      </c>
      <c r="I255" s="158">
        <v>0</v>
      </c>
    </row>
    <row r="256" spans="1:9" x14ac:dyDescent="0.25">
      <c r="A256" s="59">
        <v>3235</v>
      </c>
      <c r="B256" s="60"/>
      <c r="C256" s="61"/>
      <c r="D256" s="62" t="s">
        <v>130</v>
      </c>
      <c r="E256" s="68">
        <v>0</v>
      </c>
      <c r="F256" s="68">
        <v>0</v>
      </c>
      <c r="G256" s="68">
        <v>0</v>
      </c>
      <c r="H256" s="158">
        <v>0</v>
      </c>
      <c r="I256" s="158">
        <v>0</v>
      </c>
    </row>
    <row r="257" spans="1:9" x14ac:dyDescent="0.25">
      <c r="A257" s="59">
        <v>3236</v>
      </c>
      <c r="B257" s="60"/>
      <c r="C257" s="61"/>
      <c r="D257" s="62" t="s">
        <v>131</v>
      </c>
      <c r="E257" s="68">
        <v>0</v>
      </c>
      <c r="F257" s="68">
        <v>0</v>
      </c>
      <c r="G257" s="68">
        <v>0</v>
      </c>
      <c r="H257" s="158">
        <v>0</v>
      </c>
      <c r="I257" s="158">
        <v>0</v>
      </c>
    </row>
    <row r="258" spans="1:9" x14ac:dyDescent="0.25">
      <c r="A258" s="59">
        <v>3237</v>
      </c>
      <c r="B258" s="60"/>
      <c r="C258" s="61"/>
      <c r="D258" s="62" t="s">
        <v>132</v>
      </c>
      <c r="E258" s="68">
        <v>0</v>
      </c>
      <c r="F258" s="68">
        <v>0</v>
      </c>
      <c r="G258" s="68">
        <v>0</v>
      </c>
      <c r="H258" s="158">
        <v>0</v>
      </c>
      <c r="I258" s="158">
        <v>0</v>
      </c>
    </row>
    <row r="259" spans="1:9" x14ac:dyDescent="0.25">
      <c r="A259" s="59">
        <v>3238</v>
      </c>
      <c r="B259" s="60"/>
      <c r="C259" s="61"/>
      <c r="D259" s="62" t="s">
        <v>133</v>
      </c>
      <c r="E259" s="68">
        <v>0</v>
      </c>
      <c r="F259" s="68">
        <v>0</v>
      </c>
      <c r="G259" s="68">
        <v>0</v>
      </c>
      <c r="H259" s="158">
        <v>0</v>
      </c>
      <c r="I259" s="158">
        <v>0</v>
      </c>
    </row>
    <row r="260" spans="1:9" x14ac:dyDescent="0.25">
      <c r="A260" s="59">
        <v>3239</v>
      </c>
      <c r="B260" s="60"/>
      <c r="C260" s="61"/>
      <c r="D260" s="62" t="s">
        <v>111</v>
      </c>
      <c r="E260" s="68">
        <v>0</v>
      </c>
      <c r="F260" s="68">
        <v>0</v>
      </c>
      <c r="G260" s="68">
        <v>0</v>
      </c>
      <c r="H260" s="158">
        <v>0</v>
      </c>
      <c r="I260" s="158">
        <v>0</v>
      </c>
    </row>
    <row r="261" spans="1:9" ht="25.5" x14ac:dyDescent="0.25">
      <c r="A261" s="59">
        <v>324</v>
      </c>
      <c r="B261" s="60"/>
      <c r="C261" s="61"/>
      <c r="D261" s="62" t="s">
        <v>91</v>
      </c>
      <c r="E261" s="68">
        <v>0</v>
      </c>
      <c r="F261" s="68">
        <v>0</v>
      </c>
      <c r="G261" s="68">
        <v>0</v>
      </c>
      <c r="H261" s="158">
        <v>0</v>
      </c>
      <c r="I261" s="158">
        <v>0</v>
      </c>
    </row>
    <row r="262" spans="1:9" ht="25.5" x14ac:dyDescent="0.25">
      <c r="A262" s="59">
        <v>329</v>
      </c>
      <c r="B262" s="60"/>
      <c r="C262" s="61"/>
      <c r="D262" s="62" t="s">
        <v>92</v>
      </c>
      <c r="E262" s="68">
        <f>SUM(E263:E269)</f>
        <v>888.85</v>
      </c>
      <c r="F262" s="68">
        <f>SUM(F263:F269)</f>
        <v>3200</v>
      </c>
      <c r="G262" s="68">
        <f>SUM(G263:G269)</f>
        <v>683</v>
      </c>
      <c r="H262" s="158">
        <f t="shared" ref="H262" si="28">SUM(G262/F262*100)</f>
        <v>21.34375</v>
      </c>
      <c r="I262" s="158">
        <f t="shared" ref="I262" si="29">SUM(G262/E262*100)</f>
        <v>76.840861787703204</v>
      </c>
    </row>
    <row r="263" spans="1:9" ht="38.25" x14ac:dyDescent="0.25">
      <c r="A263" s="59">
        <v>3291</v>
      </c>
      <c r="B263" s="60"/>
      <c r="C263" s="61"/>
      <c r="D263" s="62" t="s">
        <v>135</v>
      </c>
      <c r="E263" s="68">
        <v>0</v>
      </c>
      <c r="F263" s="68">
        <v>0</v>
      </c>
      <c r="G263" s="68">
        <v>0</v>
      </c>
      <c r="H263" s="158">
        <v>0</v>
      </c>
      <c r="I263" s="158">
        <v>0</v>
      </c>
    </row>
    <row r="264" spans="1:9" x14ac:dyDescent="0.25">
      <c r="A264" s="59">
        <v>3292</v>
      </c>
      <c r="B264" s="60"/>
      <c r="C264" s="61"/>
      <c r="D264" s="62" t="s">
        <v>136</v>
      </c>
      <c r="E264" s="68">
        <v>0</v>
      </c>
      <c r="F264" s="68">
        <v>1200</v>
      </c>
      <c r="G264" s="68">
        <v>0</v>
      </c>
      <c r="H264" s="158">
        <f t="shared" ref="H264:H284" si="30">SUM(G264/F264*100)</f>
        <v>0</v>
      </c>
      <c r="I264" s="158">
        <v>0</v>
      </c>
    </row>
    <row r="265" spans="1:9" x14ac:dyDescent="0.25">
      <c r="A265" s="59">
        <v>3293</v>
      </c>
      <c r="B265" s="60"/>
      <c r="C265" s="61"/>
      <c r="D265" s="62" t="s">
        <v>188</v>
      </c>
      <c r="E265" s="68">
        <v>0</v>
      </c>
      <c r="F265" s="68">
        <v>0</v>
      </c>
      <c r="G265" s="68">
        <v>0</v>
      </c>
      <c r="H265" s="158">
        <v>0</v>
      </c>
      <c r="I265" s="158">
        <v>0</v>
      </c>
    </row>
    <row r="266" spans="1:9" x14ac:dyDescent="0.25">
      <c r="A266" s="59">
        <v>3294</v>
      </c>
      <c r="B266" s="60"/>
      <c r="C266" s="61"/>
      <c r="D266" s="62" t="s">
        <v>138</v>
      </c>
      <c r="E266" s="68">
        <v>0</v>
      </c>
      <c r="F266" s="68">
        <v>0</v>
      </c>
      <c r="G266" s="68">
        <v>0</v>
      </c>
      <c r="H266" s="158">
        <v>0</v>
      </c>
      <c r="I266" s="158">
        <v>0</v>
      </c>
    </row>
    <row r="267" spans="1:9" x14ac:dyDescent="0.25">
      <c r="A267" s="59">
        <v>3295</v>
      </c>
      <c r="B267" s="60"/>
      <c r="C267" s="61"/>
      <c r="D267" s="62" t="s">
        <v>112</v>
      </c>
      <c r="E267" s="68">
        <v>0</v>
      </c>
      <c r="F267" s="68">
        <v>0</v>
      </c>
      <c r="G267" s="68">
        <v>0</v>
      </c>
      <c r="H267" s="158">
        <v>0</v>
      </c>
      <c r="I267" s="158">
        <v>0</v>
      </c>
    </row>
    <row r="268" spans="1:9" x14ac:dyDescent="0.25">
      <c r="A268" s="59">
        <v>3296</v>
      </c>
      <c r="B268" s="60"/>
      <c r="C268" s="61"/>
      <c r="D268" s="62" t="s">
        <v>139</v>
      </c>
      <c r="E268" s="68">
        <v>0</v>
      </c>
      <c r="F268" s="68">
        <v>0</v>
      </c>
      <c r="G268" s="68">
        <v>0</v>
      </c>
      <c r="H268" s="158">
        <v>0</v>
      </c>
      <c r="I268" s="158">
        <v>0</v>
      </c>
    </row>
    <row r="269" spans="1:9" ht="25.5" x14ac:dyDescent="0.25">
      <c r="A269" s="59">
        <v>3299</v>
      </c>
      <c r="B269" s="60"/>
      <c r="C269" s="61"/>
      <c r="D269" s="62" t="s">
        <v>92</v>
      </c>
      <c r="E269" s="68">
        <v>888.85</v>
      </c>
      <c r="F269" s="68">
        <v>2000</v>
      </c>
      <c r="G269" s="68">
        <v>683</v>
      </c>
      <c r="H269" s="158">
        <f t="shared" si="30"/>
        <v>34.150000000000006</v>
      </c>
      <c r="I269" s="158">
        <f t="shared" ref="I269:I284" si="31">SUM(G269/E269*100)</f>
        <v>76.840861787703204</v>
      </c>
    </row>
    <row r="270" spans="1:9" x14ac:dyDescent="0.25">
      <c r="A270" s="64">
        <v>34</v>
      </c>
      <c r="B270" s="65"/>
      <c r="C270" s="66"/>
      <c r="D270" s="56" t="s">
        <v>93</v>
      </c>
      <c r="E270" s="67">
        <v>0</v>
      </c>
      <c r="F270" s="67">
        <v>0</v>
      </c>
      <c r="G270" s="67">
        <v>0</v>
      </c>
      <c r="H270" s="158">
        <v>0</v>
      </c>
      <c r="I270" s="158">
        <v>0</v>
      </c>
    </row>
    <row r="271" spans="1:9" x14ac:dyDescent="0.25">
      <c r="A271" s="59">
        <v>343</v>
      </c>
      <c r="B271" s="60"/>
      <c r="C271" s="61"/>
      <c r="D271" s="62" t="s">
        <v>94</v>
      </c>
      <c r="E271" s="68">
        <v>0</v>
      </c>
      <c r="F271" s="68">
        <v>0</v>
      </c>
      <c r="G271" s="68">
        <v>0</v>
      </c>
      <c r="H271" s="158">
        <v>0</v>
      </c>
      <c r="I271" s="158">
        <v>0</v>
      </c>
    </row>
    <row r="272" spans="1:9" ht="25.5" x14ac:dyDescent="0.25">
      <c r="A272" s="59">
        <v>3431</v>
      </c>
      <c r="B272" s="60"/>
      <c r="C272" s="61"/>
      <c r="D272" s="62" t="s">
        <v>113</v>
      </c>
      <c r="E272" s="68">
        <v>0</v>
      </c>
      <c r="F272" s="68">
        <v>0</v>
      </c>
      <c r="G272" s="68">
        <v>0</v>
      </c>
      <c r="H272" s="158">
        <v>0</v>
      </c>
      <c r="I272" s="158">
        <v>0</v>
      </c>
    </row>
    <row r="273" spans="1:9" x14ac:dyDescent="0.25">
      <c r="A273" s="59">
        <v>3433</v>
      </c>
      <c r="B273" s="60"/>
      <c r="C273" s="61"/>
      <c r="D273" s="62" t="s">
        <v>114</v>
      </c>
      <c r="E273" s="68">
        <v>0</v>
      </c>
      <c r="F273" s="68">
        <v>0</v>
      </c>
      <c r="G273" s="68">
        <v>0</v>
      </c>
      <c r="H273" s="158">
        <v>0</v>
      </c>
      <c r="I273" s="158">
        <v>0</v>
      </c>
    </row>
    <row r="274" spans="1:9" ht="38.25" x14ac:dyDescent="0.25">
      <c r="A274" s="64">
        <v>37</v>
      </c>
      <c r="B274" s="65"/>
      <c r="C274" s="66"/>
      <c r="D274" s="56" t="s">
        <v>95</v>
      </c>
      <c r="E274" s="67">
        <v>0</v>
      </c>
      <c r="F274" s="67">
        <v>0</v>
      </c>
      <c r="G274" s="67">
        <v>0</v>
      </c>
      <c r="H274" s="158">
        <v>0</v>
      </c>
      <c r="I274" s="158">
        <v>0</v>
      </c>
    </row>
    <row r="275" spans="1:9" ht="25.5" x14ac:dyDescent="0.25">
      <c r="A275" s="59">
        <v>372</v>
      </c>
      <c r="B275" s="60"/>
      <c r="C275" s="61"/>
      <c r="D275" s="62" t="s">
        <v>96</v>
      </c>
      <c r="E275" s="68">
        <v>0</v>
      </c>
      <c r="F275" s="68">
        <v>0</v>
      </c>
      <c r="G275" s="68">
        <v>0</v>
      </c>
      <c r="H275" s="158">
        <v>0</v>
      </c>
      <c r="I275" s="158">
        <v>0</v>
      </c>
    </row>
    <row r="276" spans="1:9" ht="25.5" x14ac:dyDescent="0.25">
      <c r="A276" s="59">
        <v>3721</v>
      </c>
      <c r="B276" s="60"/>
      <c r="C276" s="61"/>
      <c r="D276" s="62" t="s">
        <v>115</v>
      </c>
      <c r="E276" s="68">
        <v>0</v>
      </c>
      <c r="F276" s="68">
        <v>0</v>
      </c>
      <c r="G276" s="68">
        <v>0</v>
      </c>
      <c r="H276" s="158">
        <v>0</v>
      </c>
      <c r="I276" s="158">
        <v>0</v>
      </c>
    </row>
    <row r="277" spans="1:9" ht="25.5" x14ac:dyDescent="0.25">
      <c r="A277" s="59">
        <v>3722</v>
      </c>
      <c r="B277" s="60"/>
      <c r="C277" s="61"/>
      <c r="D277" s="62" t="s">
        <v>116</v>
      </c>
      <c r="E277" s="68">
        <v>0</v>
      </c>
      <c r="F277" s="68">
        <v>0</v>
      </c>
      <c r="G277" s="68">
        <v>0</v>
      </c>
      <c r="H277" s="158">
        <v>0</v>
      </c>
      <c r="I277" s="158">
        <v>0</v>
      </c>
    </row>
    <row r="278" spans="1:9" ht="38.25" x14ac:dyDescent="0.25">
      <c r="A278" s="64">
        <v>4</v>
      </c>
      <c r="B278" s="65"/>
      <c r="C278" s="66"/>
      <c r="D278" s="56" t="s">
        <v>24</v>
      </c>
      <c r="E278" s="67">
        <v>0</v>
      </c>
      <c r="F278" s="67">
        <v>0</v>
      </c>
      <c r="G278" s="67">
        <v>0</v>
      </c>
      <c r="H278" s="158">
        <v>0</v>
      </c>
      <c r="I278" s="158">
        <v>0</v>
      </c>
    </row>
    <row r="279" spans="1:9" ht="38.25" x14ac:dyDescent="0.25">
      <c r="A279" s="64">
        <v>42</v>
      </c>
      <c r="B279" s="65"/>
      <c r="C279" s="66"/>
      <c r="D279" s="56" t="s">
        <v>24</v>
      </c>
      <c r="E279" s="67">
        <v>0</v>
      </c>
      <c r="F279" s="67">
        <v>0</v>
      </c>
      <c r="G279" s="67">
        <v>0</v>
      </c>
      <c r="H279" s="158">
        <v>0</v>
      </c>
      <c r="I279" s="158">
        <v>0</v>
      </c>
    </row>
    <row r="280" spans="1:9" x14ac:dyDescent="0.25">
      <c r="A280" s="59">
        <v>422</v>
      </c>
      <c r="B280" s="60"/>
      <c r="C280" s="61"/>
      <c r="D280" s="62" t="s">
        <v>97</v>
      </c>
      <c r="E280" s="68">
        <v>0</v>
      </c>
      <c r="F280" s="68">
        <v>0</v>
      </c>
      <c r="G280" s="68">
        <v>0</v>
      </c>
      <c r="H280" s="158">
        <v>0</v>
      </c>
      <c r="I280" s="158">
        <v>0</v>
      </c>
    </row>
    <row r="281" spans="1:9" ht="25.5" x14ac:dyDescent="0.25">
      <c r="A281" s="59">
        <v>424</v>
      </c>
      <c r="B281" s="60"/>
      <c r="C281" s="61"/>
      <c r="D281" s="62" t="s">
        <v>98</v>
      </c>
      <c r="E281" s="68">
        <v>0</v>
      </c>
      <c r="F281" s="68">
        <v>0</v>
      </c>
      <c r="G281" s="68">
        <v>0</v>
      </c>
      <c r="H281" s="158">
        <v>0</v>
      </c>
      <c r="I281" s="158">
        <v>0</v>
      </c>
    </row>
    <row r="282" spans="1:9" x14ac:dyDescent="0.25">
      <c r="A282" s="59">
        <v>4241</v>
      </c>
      <c r="B282" s="60"/>
      <c r="C282" s="61"/>
      <c r="D282" s="62" t="s">
        <v>123</v>
      </c>
      <c r="E282" s="68">
        <v>0</v>
      </c>
      <c r="F282" s="68">
        <v>0</v>
      </c>
      <c r="G282" s="68">
        <v>0</v>
      </c>
      <c r="H282" s="158">
        <v>0</v>
      </c>
      <c r="I282" s="158">
        <v>0</v>
      </c>
    </row>
    <row r="283" spans="1:9" x14ac:dyDescent="0.25">
      <c r="A283" s="59"/>
      <c r="B283" s="60"/>
      <c r="C283" s="61"/>
      <c r="D283" s="62"/>
      <c r="E283" s="68">
        <v>0</v>
      </c>
      <c r="F283" s="68">
        <v>0</v>
      </c>
      <c r="G283" s="68">
        <v>0</v>
      </c>
      <c r="H283" s="158">
        <v>0</v>
      </c>
      <c r="I283" s="158">
        <v>0</v>
      </c>
    </row>
    <row r="284" spans="1:9" x14ac:dyDescent="0.25">
      <c r="A284" s="59"/>
      <c r="B284" s="60"/>
      <c r="C284" s="61"/>
      <c r="D284" s="56" t="s">
        <v>83</v>
      </c>
      <c r="E284" s="67">
        <f>SUM(E231+E278)</f>
        <v>6077.1600000000008</v>
      </c>
      <c r="F284" s="67">
        <f>SUM(F231+F278)</f>
        <v>9525</v>
      </c>
      <c r="G284" s="67">
        <f>SUM(G231+G278)</f>
        <v>3106</v>
      </c>
      <c r="H284" s="158">
        <f t="shared" si="30"/>
        <v>32.608923884514432</v>
      </c>
      <c r="I284" s="158">
        <f t="shared" si="31"/>
        <v>51.109399785426078</v>
      </c>
    </row>
    <row r="285" spans="1:9" x14ac:dyDescent="0.25">
      <c r="A285" s="59"/>
      <c r="B285" s="60"/>
      <c r="C285" s="61"/>
      <c r="D285" s="62"/>
      <c r="E285" s="8"/>
      <c r="F285" s="8"/>
      <c r="G285" s="8"/>
      <c r="H285" s="152"/>
      <c r="I285" s="152"/>
    </row>
    <row r="286" spans="1:9" ht="25.5" x14ac:dyDescent="0.25">
      <c r="A286" s="223" t="s">
        <v>16</v>
      </c>
      <c r="B286" s="224"/>
      <c r="C286" s="225"/>
      <c r="D286" s="76" t="s">
        <v>17</v>
      </c>
      <c r="E286" s="21" t="s">
        <v>207</v>
      </c>
      <c r="F286" s="21" t="s">
        <v>26</v>
      </c>
      <c r="G286" s="21" t="s">
        <v>217</v>
      </c>
      <c r="H286" s="156" t="s">
        <v>223</v>
      </c>
      <c r="I286" s="156" t="s">
        <v>224</v>
      </c>
    </row>
    <row r="287" spans="1:9" x14ac:dyDescent="0.25">
      <c r="A287" s="150"/>
      <c r="B287" s="154"/>
      <c r="C287" s="155"/>
      <c r="D287" s="153"/>
      <c r="E287" s="145">
        <v>1</v>
      </c>
      <c r="F287" s="145">
        <v>2</v>
      </c>
      <c r="G287" s="145">
        <v>3</v>
      </c>
      <c r="H287" s="157">
        <v>4</v>
      </c>
      <c r="I287" s="157">
        <v>5</v>
      </c>
    </row>
    <row r="288" spans="1:9" ht="25.5" customHeight="1" x14ac:dyDescent="0.25">
      <c r="A288" s="226" t="s">
        <v>102</v>
      </c>
      <c r="B288" s="227"/>
      <c r="C288" s="228"/>
      <c r="D288" s="56" t="s">
        <v>103</v>
      </c>
      <c r="E288" s="8"/>
      <c r="F288" s="8"/>
      <c r="G288" s="8"/>
      <c r="H288" s="152"/>
      <c r="I288" s="152"/>
    </row>
    <row r="289" spans="1:9" ht="25.5" x14ac:dyDescent="0.25">
      <c r="A289" s="217" t="s">
        <v>145</v>
      </c>
      <c r="B289" s="218"/>
      <c r="C289" s="219"/>
      <c r="D289" s="57" t="s">
        <v>146</v>
      </c>
      <c r="E289" s="8"/>
      <c r="F289" s="8"/>
      <c r="G289" s="8"/>
      <c r="H289" s="152"/>
      <c r="I289" s="152"/>
    </row>
    <row r="290" spans="1:9" x14ac:dyDescent="0.25">
      <c r="A290" s="214">
        <v>3</v>
      </c>
      <c r="B290" s="215"/>
      <c r="C290" s="216"/>
      <c r="D290" s="56" t="s">
        <v>8</v>
      </c>
      <c r="E290" s="58">
        <f>SUM(E291+E301)</f>
        <v>5221.84</v>
      </c>
      <c r="F290" s="58">
        <f>SUM(F291+F301)</f>
        <v>14803.49</v>
      </c>
      <c r="G290" s="58">
        <f>SUM(G291+G301)</f>
        <v>6215.4</v>
      </c>
      <c r="H290" s="158">
        <f t="shared" ref="H290" si="32">SUM(G290/F290*100)</f>
        <v>41.986045182588697</v>
      </c>
      <c r="I290" s="158">
        <f t="shared" ref="I290" si="33">SUM(G290/E290*100)</f>
        <v>119.02700963644999</v>
      </c>
    </row>
    <row r="291" spans="1:9" x14ac:dyDescent="0.25">
      <c r="A291" s="220">
        <v>31</v>
      </c>
      <c r="B291" s="221"/>
      <c r="C291" s="222"/>
      <c r="D291" s="56" t="s">
        <v>9</v>
      </c>
      <c r="E291" s="58">
        <f>SUM(E292+E296+E298)</f>
        <v>2922.42</v>
      </c>
      <c r="F291" s="58">
        <f>SUM(F292+F296+F298)</f>
        <v>6603.49</v>
      </c>
      <c r="G291" s="58">
        <f>SUM(G292+G296+G298)</f>
        <v>3033.4</v>
      </c>
      <c r="H291" s="158">
        <f t="shared" ref="H291:H325" si="34">SUM(G291/F291*100)</f>
        <v>45.936315493776782</v>
      </c>
      <c r="I291" s="158">
        <f t="shared" ref="I291:I325" si="35">SUM(G291/E291*100)</f>
        <v>103.79753765714716</v>
      </c>
    </row>
    <row r="292" spans="1:9" x14ac:dyDescent="0.25">
      <c r="A292" s="59">
        <v>311</v>
      </c>
      <c r="B292" s="60"/>
      <c r="C292" s="61"/>
      <c r="D292" s="62" t="s">
        <v>69</v>
      </c>
      <c r="E292" s="63">
        <f>SUM(E293:E295)</f>
        <v>2250.98</v>
      </c>
      <c r="F292" s="63">
        <f>SUM(F293:F295)</f>
        <v>5496.49</v>
      </c>
      <c r="G292" s="63">
        <f>SUM(G293:G295)</f>
        <v>2535.11</v>
      </c>
      <c r="H292" s="158">
        <f t="shared" si="34"/>
        <v>46.122343531963125</v>
      </c>
      <c r="I292" s="158">
        <f t="shared" si="35"/>
        <v>112.6225021990422</v>
      </c>
    </row>
    <row r="293" spans="1:9" x14ac:dyDescent="0.25">
      <c r="A293" s="59">
        <v>3111</v>
      </c>
      <c r="B293" s="60"/>
      <c r="C293" s="61"/>
      <c r="D293" s="62" t="s">
        <v>70</v>
      </c>
      <c r="E293" s="63">
        <v>1853.66</v>
      </c>
      <c r="F293" s="63">
        <v>5496.49</v>
      </c>
      <c r="G293" s="63">
        <v>2480.13</v>
      </c>
      <c r="H293" s="158">
        <f t="shared" si="34"/>
        <v>45.122068811186779</v>
      </c>
      <c r="I293" s="158">
        <f t="shared" si="35"/>
        <v>133.79638121338326</v>
      </c>
    </row>
    <row r="294" spans="1:9" x14ac:dyDescent="0.25">
      <c r="A294" s="59">
        <v>3113</v>
      </c>
      <c r="B294" s="60"/>
      <c r="C294" s="61"/>
      <c r="D294" s="62" t="s">
        <v>71</v>
      </c>
      <c r="E294" s="63">
        <v>397.32</v>
      </c>
      <c r="F294" s="63">
        <v>0</v>
      </c>
      <c r="G294" s="63">
        <v>54.98</v>
      </c>
      <c r="H294" s="158">
        <v>0</v>
      </c>
      <c r="I294" s="158">
        <f t="shared" si="35"/>
        <v>13.837712674921976</v>
      </c>
    </row>
    <row r="295" spans="1:9" x14ac:dyDescent="0.25">
      <c r="A295" s="59">
        <v>3114</v>
      </c>
      <c r="B295" s="60"/>
      <c r="C295" s="61"/>
      <c r="D295" s="62" t="s">
        <v>72</v>
      </c>
      <c r="E295" s="63">
        <v>0</v>
      </c>
      <c r="F295" s="63">
        <v>0</v>
      </c>
      <c r="G295" s="63">
        <v>0</v>
      </c>
      <c r="H295" s="158">
        <v>0</v>
      </c>
      <c r="I295" s="158">
        <v>0</v>
      </c>
    </row>
    <row r="296" spans="1:9" x14ac:dyDescent="0.25">
      <c r="A296" s="59">
        <v>312</v>
      </c>
      <c r="B296" s="60"/>
      <c r="C296" s="61"/>
      <c r="D296" s="62" t="s">
        <v>73</v>
      </c>
      <c r="E296" s="63">
        <v>300</v>
      </c>
      <c r="F296" s="63">
        <v>200</v>
      </c>
      <c r="G296" s="63">
        <v>80</v>
      </c>
      <c r="H296" s="158">
        <f t="shared" si="34"/>
        <v>40</v>
      </c>
      <c r="I296" s="158">
        <f t="shared" si="35"/>
        <v>26.666666666666668</v>
      </c>
    </row>
    <row r="297" spans="1:9" x14ac:dyDescent="0.25">
      <c r="A297" s="59">
        <v>3121</v>
      </c>
      <c r="B297" s="60"/>
      <c r="C297" s="61"/>
      <c r="D297" s="62" t="s">
        <v>74</v>
      </c>
      <c r="E297" s="63">
        <v>300</v>
      </c>
      <c r="F297" s="63">
        <v>200</v>
      </c>
      <c r="G297" s="63">
        <v>80</v>
      </c>
      <c r="H297" s="158">
        <f t="shared" si="34"/>
        <v>40</v>
      </c>
      <c r="I297" s="158">
        <f t="shared" si="35"/>
        <v>26.666666666666668</v>
      </c>
    </row>
    <row r="298" spans="1:9" x14ac:dyDescent="0.25">
      <c r="A298" s="59">
        <v>313</v>
      </c>
      <c r="B298" s="60"/>
      <c r="C298" s="61"/>
      <c r="D298" s="62" t="s">
        <v>75</v>
      </c>
      <c r="E298" s="63">
        <f>SUM(E299:E300)</f>
        <v>371.44</v>
      </c>
      <c r="F298" s="63">
        <f>SUM(F299:F300)</f>
        <v>907</v>
      </c>
      <c r="G298" s="63">
        <f>SUM(G299:G300)</f>
        <v>418.29</v>
      </c>
      <c r="H298" s="158">
        <f t="shared" si="34"/>
        <v>46.117971334068358</v>
      </c>
      <c r="I298" s="158">
        <f t="shared" si="35"/>
        <v>112.61307344389404</v>
      </c>
    </row>
    <row r="299" spans="1:9" x14ac:dyDescent="0.25">
      <c r="A299" s="59">
        <v>3131</v>
      </c>
      <c r="B299" s="60"/>
      <c r="C299" s="61"/>
      <c r="D299" s="62" t="s">
        <v>76</v>
      </c>
      <c r="E299" s="63">
        <v>0</v>
      </c>
      <c r="F299" s="63">
        <v>0</v>
      </c>
      <c r="G299" s="63">
        <v>0</v>
      </c>
      <c r="H299" s="158">
        <v>0</v>
      </c>
      <c r="I299" s="158">
        <v>0</v>
      </c>
    </row>
    <row r="300" spans="1:9" ht="25.5" x14ac:dyDescent="0.25">
      <c r="A300" s="59">
        <v>3132</v>
      </c>
      <c r="B300" s="60"/>
      <c r="C300" s="61"/>
      <c r="D300" s="62" t="s">
        <v>77</v>
      </c>
      <c r="E300" s="63">
        <v>371.44</v>
      </c>
      <c r="F300" s="63">
        <v>907</v>
      </c>
      <c r="G300" s="63">
        <v>418.29</v>
      </c>
      <c r="H300" s="158">
        <f t="shared" si="34"/>
        <v>46.117971334068358</v>
      </c>
      <c r="I300" s="158">
        <f t="shared" si="35"/>
        <v>112.61307344389404</v>
      </c>
    </row>
    <row r="301" spans="1:9" x14ac:dyDescent="0.25">
      <c r="A301" s="220">
        <v>32</v>
      </c>
      <c r="B301" s="221"/>
      <c r="C301" s="222"/>
      <c r="D301" s="56" t="s">
        <v>18</v>
      </c>
      <c r="E301" s="58">
        <f>SUM(E302+E307+E315+E316)</f>
        <v>2299.42</v>
      </c>
      <c r="F301" s="58">
        <f>SUM(F302+F307+F315+F316)</f>
        <v>8200</v>
      </c>
      <c r="G301" s="58">
        <f>SUM(G302+G307+G315+G316)</f>
        <v>3182</v>
      </c>
      <c r="H301" s="158">
        <f t="shared" si="34"/>
        <v>38.804878048780488</v>
      </c>
      <c r="I301" s="158">
        <f t="shared" si="35"/>
        <v>138.38272259961207</v>
      </c>
    </row>
    <row r="302" spans="1:9" x14ac:dyDescent="0.25">
      <c r="A302" s="59">
        <v>321</v>
      </c>
      <c r="B302" s="60"/>
      <c r="C302" s="61"/>
      <c r="D302" s="62" t="s">
        <v>78</v>
      </c>
      <c r="E302" s="63">
        <f>SUM(E303:E306)</f>
        <v>77.42</v>
      </c>
      <c r="F302" s="63">
        <f>SUM(F303:F306)</f>
        <v>200</v>
      </c>
      <c r="G302" s="63">
        <v>0</v>
      </c>
      <c r="H302" s="158">
        <f t="shared" si="34"/>
        <v>0</v>
      </c>
      <c r="I302" s="158">
        <f t="shared" si="35"/>
        <v>0</v>
      </c>
    </row>
    <row r="303" spans="1:9" x14ac:dyDescent="0.25">
      <c r="A303" s="59">
        <v>3211</v>
      </c>
      <c r="B303" s="60"/>
      <c r="C303" s="61"/>
      <c r="D303" s="62" t="s">
        <v>79</v>
      </c>
      <c r="E303" s="63">
        <v>0</v>
      </c>
      <c r="F303" s="63">
        <v>0</v>
      </c>
      <c r="G303" s="63">
        <v>0</v>
      </c>
      <c r="H303" s="158">
        <v>0</v>
      </c>
      <c r="I303" s="158">
        <v>0</v>
      </c>
    </row>
    <row r="304" spans="1:9" ht="25.5" x14ac:dyDescent="0.25">
      <c r="A304" s="59">
        <v>3212</v>
      </c>
      <c r="B304" s="60"/>
      <c r="C304" s="61"/>
      <c r="D304" s="62" t="s">
        <v>127</v>
      </c>
      <c r="E304" s="63">
        <v>77.42</v>
      </c>
      <c r="F304" s="63">
        <v>200</v>
      </c>
      <c r="G304" s="63">
        <v>0</v>
      </c>
      <c r="H304" s="158">
        <f t="shared" si="34"/>
        <v>0</v>
      </c>
      <c r="I304" s="158">
        <f t="shared" si="35"/>
        <v>0</v>
      </c>
    </row>
    <row r="305" spans="1:9" x14ac:dyDescent="0.25">
      <c r="A305" s="59">
        <v>3213</v>
      </c>
      <c r="B305" s="60"/>
      <c r="C305" s="61"/>
      <c r="D305" s="62" t="s">
        <v>81</v>
      </c>
      <c r="E305" s="63">
        <v>0</v>
      </c>
      <c r="F305" s="63">
        <v>0</v>
      </c>
      <c r="G305" s="63">
        <v>0</v>
      </c>
      <c r="H305" s="158">
        <v>0</v>
      </c>
      <c r="I305" s="158">
        <v>0</v>
      </c>
    </row>
    <row r="306" spans="1:9" ht="25.5" x14ac:dyDescent="0.25">
      <c r="A306" s="59">
        <v>3214</v>
      </c>
      <c r="B306" s="60"/>
      <c r="C306" s="61"/>
      <c r="D306" s="62" t="s">
        <v>82</v>
      </c>
      <c r="E306" s="63">
        <v>0</v>
      </c>
      <c r="F306" s="63">
        <v>0</v>
      </c>
      <c r="G306" s="63">
        <v>0</v>
      </c>
      <c r="H306" s="158">
        <v>0</v>
      </c>
      <c r="I306" s="158">
        <v>0</v>
      </c>
    </row>
    <row r="307" spans="1:9" ht="15" customHeight="1" x14ac:dyDescent="0.25">
      <c r="A307" s="59">
        <v>322</v>
      </c>
      <c r="B307" s="60"/>
      <c r="C307" s="61"/>
      <c r="D307" s="62" t="s">
        <v>89</v>
      </c>
      <c r="E307" s="63">
        <f>SUM(E308:E314)</f>
        <v>2222</v>
      </c>
      <c r="F307" s="63">
        <f>SUM(F308:F314)</f>
        <v>8000</v>
      </c>
      <c r="G307" s="63">
        <f>SUM(G308:G314)</f>
        <v>3182</v>
      </c>
      <c r="H307" s="158">
        <f t="shared" si="34"/>
        <v>39.774999999999999</v>
      </c>
      <c r="I307" s="158">
        <f t="shared" si="35"/>
        <v>143.2043204320432</v>
      </c>
    </row>
    <row r="308" spans="1:9" ht="25.5" customHeight="1" x14ac:dyDescent="0.25">
      <c r="A308" s="59">
        <v>3221</v>
      </c>
      <c r="B308" s="60"/>
      <c r="C308" s="61"/>
      <c r="D308" s="62" t="s">
        <v>99</v>
      </c>
      <c r="E308" s="63">
        <v>0</v>
      </c>
      <c r="F308" s="63">
        <v>300</v>
      </c>
      <c r="G308" s="63">
        <v>0</v>
      </c>
      <c r="H308" s="158">
        <f t="shared" si="34"/>
        <v>0</v>
      </c>
      <c r="I308" s="158">
        <v>0</v>
      </c>
    </row>
    <row r="309" spans="1:9" ht="15" customHeight="1" x14ac:dyDescent="0.25">
      <c r="A309" s="59">
        <v>3222</v>
      </c>
      <c r="B309" s="60"/>
      <c r="C309" s="61"/>
      <c r="D309" s="62" t="s">
        <v>100</v>
      </c>
      <c r="E309" s="63">
        <v>2222</v>
      </c>
      <c r="F309" s="63">
        <v>7700</v>
      </c>
      <c r="G309" s="63">
        <v>3182</v>
      </c>
      <c r="H309" s="158">
        <f t="shared" si="34"/>
        <v>41.324675324675326</v>
      </c>
      <c r="I309" s="158">
        <f t="shared" si="35"/>
        <v>143.2043204320432</v>
      </c>
    </row>
    <row r="310" spans="1:9" x14ac:dyDescent="0.25">
      <c r="A310" s="59">
        <v>3223</v>
      </c>
      <c r="B310" s="60"/>
      <c r="C310" s="61"/>
      <c r="D310" s="62" t="s">
        <v>101</v>
      </c>
      <c r="E310" s="63">
        <v>0</v>
      </c>
      <c r="F310" s="63">
        <v>0</v>
      </c>
      <c r="G310" s="63">
        <v>0</v>
      </c>
      <c r="H310" s="158">
        <v>0</v>
      </c>
      <c r="I310" s="158">
        <v>0</v>
      </c>
    </row>
    <row r="311" spans="1:9" ht="25.5" x14ac:dyDescent="0.25">
      <c r="A311" s="59">
        <v>3224</v>
      </c>
      <c r="B311" s="60"/>
      <c r="C311" s="61"/>
      <c r="D311" s="62" t="s">
        <v>105</v>
      </c>
      <c r="E311" s="63">
        <v>0</v>
      </c>
      <c r="F311" s="63">
        <v>0</v>
      </c>
      <c r="G311" s="63">
        <v>0</v>
      </c>
      <c r="H311" s="158">
        <v>0</v>
      </c>
      <c r="I311" s="158">
        <v>0</v>
      </c>
    </row>
    <row r="312" spans="1:9" ht="22.5" customHeight="1" x14ac:dyDescent="0.25">
      <c r="A312" s="59">
        <v>3225</v>
      </c>
      <c r="B312" s="60"/>
      <c r="C312" s="61"/>
      <c r="D312" s="62" t="s">
        <v>106</v>
      </c>
      <c r="E312" s="63">
        <v>0</v>
      </c>
      <c r="F312" s="63">
        <v>0</v>
      </c>
      <c r="G312" s="63">
        <v>0</v>
      </c>
      <c r="H312" s="158">
        <v>0</v>
      </c>
      <c r="I312" s="158">
        <v>0</v>
      </c>
    </row>
    <row r="313" spans="1:9" ht="25.5" x14ac:dyDescent="0.25">
      <c r="A313" s="59">
        <v>3226</v>
      </c>
      <c r="B313" s="60"/>
      <c r="C313" s="61"/>
      <c r="D313" s="62" t="s">
        <v>107</v>
      </c>
      <c r="E313" s="63">
        <v>0</v>
      </c>
      <c r="F313" s="63">
        <v>0</v>
      </c>
      <c r="G313" s="63">
        <v>0</v>
      </c>
      <c r="H313" s="158">
        <v>0</v>
      </c>
      <c r="I313" s="158">
        <v>0</v>
      </c>
    </row>
    <row r="314" spans="1:9" ht="25.5" x14ac:dyDescent="0.25">
      <c r="A314" s="59">
        <v>3227</v>
      </c>
      <c r="B314" s="60"/>
      <c r="C314" s="61"/>
      <c r="D314" s="62" t="s">
        <v>108</v>
      </c>
      <c r="E314" s="63">
        <v>0</v>
      </c>
      <c r="F314" s="63">
        <v>0</v>
      </c>
      <c r="G314" s="63">
        <v>0</v>
      </c>
      <c r="H314" s="158">
        <v>0</v>
      </c>
      <c r="I314" s="158">
        <v>0</v>
      </c>
    </row>
    <row r="315" spans="1:9" x14ac:dyDescent="0.25">
      <c r="A315" s="59">
        <v>323</v>
      </c>
      <c r="B315" s="60"/>
      <c r="C315" s="61"/>
      <c r="D315" s="62" t="s">
        <v>90</v>
      </c>
      <c r="E315" s="63">
        <v>0</v>
      </c>
      <c r="F315" s="63">
        <v>0</v>
      </c>
      <c r="G315" s="63">
        <v>0</v>
      </c>
      <c r="H315" s="158">
        <v>0</v>
      </c>
      <c r="I315" s="158">
        <v>0</v>
      </c>
    </row>
    <row r="316" spans="1:9" ht="25.5" x14ac:dyDescent="0.25">
      <c r="A316" s="59">
        <v>329</v>
      </c>
      <c r="B316" s="60"/>
      <c r="C316" s="61"/>
      <c r="D316" s="62" t="s">
        <v>92</v>
      </c>
      <c r="E316" s="63">
        <v>0</v>
      </c>
      <c r="F316" s="63">
        <v>0</v>
      </c>
      <c r="G316" s="63">
        <v>0</v>
      </c>
      <c r="H316" s="158">
        <v>0</v>
      </c>
      <c r="I316" s="158">
        <v>0</v>
      </c>
    </row>
    <row r="317" spans="1:9" x14ac:dyDescent="0.25">
      <c r="A317" s="64">
        <v>34</v>
      </c>
      <c r="B317" s="65"/>
      <c r="C317" s="66"/>
      <c r="D317" s="56" t="s">
        <v>93</v>
      </c>
      <c r="E317" s="58">
        <v>0</v>
      </c>
      <c r="F317" s="58">
        <v>0</v>
      </c>
      <c r="G317" s="58">
        <v>0</v>
      </c>
      <c r="H317" s="158">
        <v>0</v>
      </c>
      <c r="I317" s="158">
        <v>0</v>
      </c>
    </row>
    <row r="318" spans="1:9" x14ac:dyDescent="0.25">
      <c r="A318" s="59">
        <v>343</v>
      </c>
      <c r="B318" s="60"/>
      <c r="C318" s="61"/>
      <c r="D318" s="62" t="s">
        <v>94</v>
      </c>
      <c r="E318" s="63">
        <v>0</v>
      </c>
      <c r="F318" s="63">
        <v>0</v>
      </c>
      <c r="G318" s="63">
        <v>0</v>
      </c>
      <c r="H318" s="158">
        <v>0</v>
      </c>
      <c r="I318" s="158">
        <v>0</v>
      </c>
    </row>
    <row r="319" spans="1:9" ht="38.25" x14ac:dyDescent="0.25">
      <c r="A319" s="64">
        <v>37</v>
      </c>
      <c r="B319" s="65"/>
      <c r="C319" s="66"/>
      <c r="D319" s="56" t="s">
        <v>95</v>
      </c>
      <c r="E319" s="58">
        <v>0</v>
      </c>
      <c r="F319" s="58">
        <v>0</v>
      </c>
      <c r="G319" s="58">
        <v>0</v>
      </c>
      <c r="H319" s="158">
        <v>0</v>
      </c>
      <c r="I319" s="158">
        <v>0</v>
      </c>
    </row>
    <row r="320" spans="1:9" ht="25.5" x14ac:dyDescent="0.25">
      <c r="A320" s="59">
        <v>372</v>
      </c>
      <c r="B320" s="60"/>
      <c r="C320" s="61"/>
      <c r="D320" s="62" t="s">
        <v>96</v>
      </c>
      <c r="E320" s="63">
        <v>0</v>
      </c>
      <c r="F320" s="63">
        <v>0</v>
      </c>
      <c r="G320" s="63">
        <v>0</v>
      </c>
      <c r="H320" s="158">
        <v>0</v>
      </c>
      <c r="I320" s="158">
        <v>0</v>
      </c>
    </row>
    <row r="321" spans="1:9" ht="38.25" x14ac:dyDescent="0.25">
      <c r="A321" s="64">
        <v>4</v>
      </c>
      <c r="B321" s="65"/>
      <c r="C321" s="66"/>
      <c r="D321" s="56" t="s">
        <v>24</v>
      </c>
      <c r="E321" s="58">
        <v>0</v>
      </c>
      <c r="F321" s="58">
        <v>0</v>
      </c>
      <c r="G321" s="58">
        <v>0</v>
      </c>
      <c r="H321" s="158">
        <v>0</v>
      </c>
      <c r="I321" s="158">
        <v>0</v>
      </c>
    </row>
    <row r="322" spans="1:9" ht="38.25" x14ac:dyDescent="0.25">
      <c r="A322" s="64">
        <v>42</v>
      </c>
      <c r="B322" s="65"/>
      <c r="C322" s="66"/>
      <c r="D322" s="56" t="s">
        <v>24</v>
      </c>
      <c r="E322" s="58">
        <v>0</v>
      </c>
      <c r="F322" s="58">
        <v>0</v>
      </c>
      <c r="G322" s="58">
        <v>0</v>
      </c>
      <c r="H322" s="158">
        <v>0</v>
      </c>
      <c r="I322" s="158">
        <v>0</v>
      </c>
    </row>
    <row r="323" spans="1:9" x14ac:dyDescent="0.25">
      <c r="A323" s="59">
        <v>422</v>
      </c>
      <c r="B323" s="60"/>
      <c r="C323" s="61"/>
      <c r="D323" s="62" t="s">
        <v>97</v>
      </c>
      <c r="E323" s="63">
        <v>0</v>
      </c>
      <c r="F323" s="63">
        <v>0</v>
      </c>
      <c r="G323" s="63">
        <v>0</v>
      </c>
      <c r="H323" s="158">
        <v>0</v>
      </c>
      <c r="I323" s="158">
        <v>0</v>
      </c>
    </row>
    <row r="324" spans="1:9" ht="25.5" x14ac:dyDescent="0.25">
      <c r="A324" s="59">
        <v>424</v>
      </c>
      <c r="B324" s="60"/>
      <c r="C324" s="61"/>
      <c r="D324" s="62" t="s">
        <v>98</v>
      </c>
      <c r="E324" s="63">
        <v>0</v>
      </c>
      <c r="F324" s="63">
        <v>0</v>
      </c>
      <c r="G324" s="63">
        <v>0</v>
      </c>
      <c r="H324" s="158">
        <v>0</v>
      </c>
      <c r="I324" s="158">
        <v>0</v>
      </c>
    </row>
    <row r="325" spans="1:9" x14ac:dyDescent="0.25">
      <c r="A325" s="59"/>
      <c r="B325" s="60"/>
      <c r="C325" s="61"/>
      <c r="D325" s="56" t="s">
        <v>83</v>
      </c>
      <c r="E325" s="58">
        <f>SUM(E290+E321)</f>
        <v>5221.84</v>
      </c>
      <c r="F325" s="58">
        <f>SUM(F290+F321)</f>
        <v>14803.49</v>
      </c>
      <c r="G325" s="58">
        <f>SUM(G290+G321)</f>
        <v>6215.4</v>
      </c>
      <c r="H325" s="158">
        <f t="shared" si="34"/>
        <v>41.986045182588697</v>
      </c>
      <c r="I325" s="158">
        <f t="shared" si="35"/>
        <v>119.02700963644999</v>
      </c>
    </row>
    <row r="326" spans="1:9" x14ac:dyDescent="0.25">
      <c r="A326" s="59"/>
      <c r="B326" s="60"/>
      <c r="C326" s="61"/>
      <c r="D326" s="62"/>
      <c r="E326" s="8"/>
      <c r="F326" s="8"/>
      <c r="G326" s="8"/>
      <c r="H326" s="152"/>
      <c r="I326" s="152"/>
    </row>
    <row r="327" spans="1:9" ht="25.5" x14ac:dyDescent="0.25">
      <c r="A327" s="223" t="s">
        <v>16</v>
      </c>
      <c r="B327" s="224"/>
      <c r="C327" s="225"/>
      <c r="D327" s="76" t="s">
        <v>17</v>
      </c>
      <c r="E327" s="21" t="s">
        <v>207</v>
      </c>
      <c r="F327" s="21" t="s">
        <v>26</v>
      </c>
      <c r="G327" s="21" t="s">
        <v>217</v>
      </c>
      <c r="H327" s="156" t="s">
        <v>223</v>
      </c>
      <c r="I327" s="156" t="s">
        <v>224</v>
      </c>
    </row>
    <row r="328" spans="1:9" x14ac:dyDescent="0.25">
      <c r="A328" s="150"/>
      <c r="B328" s="154"/>
      <c r="C328" s="155"/>
      <c r="D328" s="153"/>
      <c r="E328" s="145">
        <v>1</v>
      </c>
      <c r="F328" s="145">
        <v>2</v>
      </c>
      <c r="G328" s="145">
        <v>3</v>
      </c>
      <c r="H328" s="157">
        <v>4</v>
      </c>
      <c r="I328" s="157">
        <v>5</v>
      </c>
    </row>
    <row r="329" spans="1:9" x14ac:dyDescent="0.25">
      <c r="A329" s="214" t="s">
        <v>104</v>
      </c>
      <c r="B329" s="215"/>
      <c r="C329" s="216"/>
      <c r="D329" s="56" t="s">
        <v>147</v>
      </c>
      <c r="E329" s="8"/>
      <c r="F329" s="8"/>
      <c r="G329" s="8"/>
      <c r="H329" s="152"/>
      <c r="I329" s="152"/>
    </row>
    <row r="330" spans="1:9" x14ac:dyDescent="0.25">
      <c r="A330" s="229"/>
      <c r="B330" s="230"/>
      <c r="C330" s="231"/>
      <c r="D330" s="73"/>
      <c r="E330" s="8"/>
      <c r="F330" s="8"/>
      <c r="G330" s="8"/>
      <c r="H330" s="152"/>
      <c r="I330" s="152"/>
    </row>
    <row r="331" spans="1:9" x14ac:dyDescent="0.25">
      <c r="A331" s="214">
        <v>3</v>
      </c>
      <c r="B331" s="215"/>
      <c r="C331" s="216"/>
      <c r="D331" s="56" t="s">
        <v>8</v>
      </c>
      <c r="E331" s="67">
        <f>SUM(E332+E342+E361)</f>
        <v>20785.87</v>
      </c>
      <c r="F331" s="67">
        <f>SUM(F332+F342+F361)</f>
        <v>0</v>
      </c>
      <c r="G331" s="67">
        <f>SUM(G332+G342+G361)</f>
        <v>0</v>
      </c>
      <c r="H331" s="158">
        <v>0</v>
      </c>
      <c r="I331" s="158">
        <f t="shared" ref="I331" si="36">SUM(G331/E331*100)</f>
        <v>0</v>
      </c>
    </row>
    <row r="332" spans="1:9" x14ac:dyDescent="0.25">
      <c r="A332" s="220">
        <v>31</v>
      </c>
      <c r="B332" s="221"/>
      <c r="C332" s="222"/>
      <c r="D332" s="56" t="s">
        <v>9</v>
      </c>
      <c r="E332" s="67">
        <f>SUM(E333+E339)</f>
        <v>10489.56</v>
      </c>
      <c r="F332" s="67">
        <f>SUM(F333+F337+F339)</f>
        <v>0</v>
      </c>
      <c r="G332" s="67">
        <f>SUM(G333+G337+G339)</f>
        <v>0</v>
      </c>
      <c r="H332" s="158">
        <v>0</v>
      </c>
      <c r="I332" s="158">
        <f t="shared" ref="I332:I377" si="37">SUM(G332/E332*100)</f>
        <v>0</v>
      </c>
    </row>
    <row r="333" spans="1:9" x14ac:dyDescent="0.25">
      <c r="A333" s="59">
        <v>311</v>
      </c>
      <c r="B333" s="60"/>
      <c r="C333" s="61"/>
      <c r="D333" s="62" t="s">
        <v>69</v>
      </c>
      <c r="E333" s="68">
        <f>SUM(E334:E336)</f>
        <v>9003.98</v>
      </c>
      <c r="F333" s="68">
        <v>0</v>
      </c>
      <c r="G333" s="68">
        <v>0</v>
      </c>
      <c r="H333" s="158">
        <v>0</v>
      </c>
      <c r="I333" s="158">
        <f t="shared" si="37"/>
        <v>0</v>
      </c>
    </row>
    <row r="334" spans="1:9" x14ac:dyDescent="0.25">
      <c r="A334" s="59">
        <v>3111</v>
      </c>
      <c r="B334" s="60"/>
      <c r="C334" s="61"/>
      <c r="D334" s="62" t="s">
        <v>70</v>
      </c>
      <c r="E334" s="68">
        <v>7414.66</v>
      </c>
      <c r="F334" s="68">
        <v>0</v>
      </c>
      <c r="G334" s="68">
        <v>0</v>
      </c>
      <c r="H334" s="158">
        <v>0</v>
      </c>
      <c r="I334" s="158">
        <f t="shared" si="37"/>
        <v>0</v>
      </c>
    </row>
    <row r="335" spans="1:9" x14ac:dyDescent="0.25">
      <c r="A335" s="59">
        <v>3113</v>
      </c>
      <c r="B335" s="60"/>
      <c r="C335" s="61"/>
      <c r="D335" s="62" t="s">
        <v>71</v>
      </c>
      <c r="E335" s="68">
        <v>1589.32</v>
      </c>
      <c r="F335" s="68">
        <v>0</v>
      </c>
      <c r="G335" s="68">
        <v>0</v>
      </c>
      <c r="H335" s="158">
        <v>0</v>
      </c>
      <c r="I335" s="158">
        <f t="shared" si="37"/>
        <v>0</v>
      </c>
    </row>
    <row r="336" spans="1:9" x14ac:dyDescent="0.25">
      <c r="A336" s="59">
        <v>3114</v>
      </c>
      <c r="B336" s="60"/>
      <c r="C336" s="61"/>
      <c r="D336" s="62" t="s">
        <v>72</v>
      </c>
      <c r="E336" s="68">
        <v>0</v>
      </c>
      <c r="F336" s="68">
        <v>0</v>
      </c>
      <c r="G336" s="68">
        <v>0</v>
      </c>
      <c r="H336" s="158">
        <v>0</v>
      </c>
      <c r="I336" s="158">
        <v>0</v>
      </c>
    </row>
    <row r="337" spans="1:9" x14ac:dyDescent="0.25">
      <c r="A337" s="59">
        <v>312</v>
      </c>
      <c r="B337" s="60"/>
      <c r="C337" s="61"/>
      <c r="D337" s="62" t="s">
        <v>73</v>
      </c>
      <c r="E337" s="68">
        <v>0</v>
      </c>
      <c r="F337" s="68">
        <v>0</v>
      </c>
      <c r="G337" s="68">
        <v>0</v>
      </c>
      <c r="H337" s="158">
        <v>0</v>
      </c>
      <c r="I337" s="158">
        <v>0</v>
      </c>
    </row>
    <row r="338" spans="1:9" x14ac:dyDescent="0.25">
      <c r="A338" s="59">
        <v>3121</v>
      </c>
      <c r="B338" s="60"/>
      <c r="C338" s="61"/>
      <c r="D338" s="62" t="s">
        <v>74</v>
      </c>
      <c r="E338" s="68">
        <v>0</v>
      </c>
      <c r="F338" s="68">
        <v>0</v>
      </c>
      <c r="G338" s="68">
        <v>0</v>
      </c>
      <c r="H338" s="158">
        <v>0</v>
      </c>
      <c r="I338" s="158">
        <v>0</v>
      </c>
    </row>
    <row r="339" spans="1:9" x14ac:dyDescent="0.25">
      <c r="A339" s="59">
        <v>313</v>
      </c>
      <c r="B339" s="60"/>
      <c r="C339" s="61"/>
      <c r="D339" s="62" t="s">
        <v>75</v>
      </c>
      <c r="E339" s="68">
        <v>1485.58</v>
      </c>
      <c r="F339" s="68">
        <v>0</v>
      </c>
      <c r="G339" s="68">
        <v>0</v>
      </c>
      <c r="H339" s="158">
        <v>0</v>
      </c>
      <c r="I339" s="158">
        <f t="shared" si="37"/>
        <v>0</v>
      </c>
    </row>
    <row r="340" spans="1:9" x14ac:dyDescent="0.25">
      <c r="A340" s="59">
        <v>3131</v>
      </c>
      <c r="B340" s="60"/>
      <c r="C340" s="61"/>
      <c r="D340" s="62" t="s">
        <v>76</v>
      </c>
      <c r="E340" s="68">
        <v>1485.58</v>
      </c>
      <c r="F340" s="68">
        <v>0</v>
      </c>
      <c r="G340" s="68">
        <v>0</v>
      </c>
      <c r="H340" s="158">
        <v>0</v>
      </c>
      <c r="I340" s="158">
        <f t="shared" si="37"/>
        <v>0</v>
      </c>
    </row>
    <row r="341" spans="1:9" ht="25.5" x14ac:dyDescent="0.25">
      <c r="A341" s="59">
        <v>3132</v>
      </c>
      <c r="B341" s="60"/>
      <c r="C341" s="61"/>
      <c r="D341" s="62" t="s">
        <v>77</v>
      </c>
      <c r="E341" s="68">
        <v>1485.58</v>
      </c>
      <c r="F341" s="68">
        <v>0</v>
      </c>
      <c r="G341" s="68">
        <v>0</v>
      </c>
      <c r="H341" s="158">
        <v>0</v>
      </c>
      <c r="I341" s="158">
        <f t="shared" si="37"/>
        <v>0</v>
      </c>
    </row>
    <row r="342" spans="1:9" x14ac:dyDescent="0.25">
      <c r="A342" s="220">
        <v>32</v>
      </c>
      <c r="B342" s="221"/>
      <c r="C342" s="222"/>
      <c r="D342" s="56" t="s">
        <v>18</v>
      </c>
      <c r="E342" s="67">
        <f>SUM(E343+E348+E356+E359+E359+E360)</f>
        <v>10296.31</v>
      </c>
      <c r="F342" s="67">
        <f>SUM(F343+F348+F356+F359+F359+F360)</f>
        <v>0</v>
      </c>
      <c r="G342" s="67">
        <f>SUM(G343+G348+G356+G359+G359+G360)</f>
        <v>0</v>
      </c>
      <c r="H342" s="158">
        <v>0</v>
      </c>
      <c r="I342" s="158">
        <f t="shared" si="37"/>
        <v>0</v>
      </c>
    </row>
    <row r="343" spans="1:9" x14ac:dyDescent="0.25">
      <c r="A343" s="59">
        <v>321</v>
      </c>
      <c r="B343" s="60"/>
      <c r="C343" s="61"/>
      <c r="D343" s="62" t="s">
        <v>78</v>
      </c>
      <c r="E343" s="68">
        <f>SUM(E344:E346)</f>
        <v>810.31</v>
      </c>
      <c r="F343" s="68">
        <v>0</v>
      </c>
      <c r="G343" s="68">
        <v>0</v>
      </c>
      <c r="H343" s="158">
        <v>0</v>
      </c>
      <c r="I343" s="158">
        <f t="shared" si="37"/>
        <v>0</v>
      </c>
    </row>
    <row r="344" spans="1:9" x14ac:dyDescent="0.25">
      <c r="A344" s="59">
        <v>3211</v>
      </c>
      <c r="B344" s="60"/>
      <c r="C344" s="61"/>
      <c r="D344" s="62" t="s">
        <v>79</v>
      </c>
      <c r="E344" s="68">
        <v>500.63</v>
      </c>
      <c r="F344" s="68">
        <v>0</v>
      </c>
      <c r="G344" s="68">
        <v>0</v>
      </c>
      <c r="H344" s="158">
        <v>0</v>
      </c>
      <c r="I344" s="158">
        <f t="shared" si="37"/>
        <v>0</v>
      </c>
    </row>
    <row r="345" spans="1:9" ht="25.5" x14ac:dyDescent="0.25">
      <c r="A345" s="59">
        <v>3212</v>
      </c>
      <c r="B345" s="60"/>
      <c r="C345" s="61"/>
      <c r="D345" s="62" t="s">
        <v>127</v>
      </c>
      <c r="E345" s="68">
        <v>309.68</v>
      </c>
      <c r="F345" s="68">
        <v>0</v>
      </c>
      <c r="G345" s="68">
        <v>0</v>
      </c>
      <c r="H345" s="158">
        <v>0</v>
      </c>
      <c r="I345" s="158">
        <f t="shared" si="37"/>
        <v>0</v>
      </c>
    </row>
    <row r="346" spans="1:9" x14ac:dyDescent="0.25">
      <c r="A346" s="59">
        <v>3213</v>
      </c>
      <c r="B346" s="60"/>
      <c r="C346" s="61"/>
      <c r="D346" s="62" t="s">
        <v>81</v>
      </c>
      <c r="E346" s="68">
        <v>0</v>
      </c>
      <c r="F346" s="68">
        <v>0</v>
      </c>
      <c r="G346" s="68">
        <v>0</v>
      </c>
      <c r="H346" s="158">
        <v>0</v>
      </c>
      <c r="I346" s="158">
        <v>0</v>
      </c>
    </row>
    <row r="347" spans="1:9" ht="25.5" x14ac:dyDescent="0.25">
      <c r="A347" s="59">
        <v>3214</v>
      </c>
      <c r="B347" s="60"/>
      <c r="C347" s="61"/>
      <c r="D347" s="62" t="s">
        <v>82</v>
      </c>
      <c r="E347" s="68">
        <v>0</v>
      </c>
      <c r="F347" s="68">
        <v>0</v>
      </c>
      <c r="G347" s="68">
        <v>0</v>
      </c>
      <c r="H347" s="158">
        <v>0</v>
      </c>
      <c r="I347" s="158">
        <v>0</v>
      </c>
    </row>
    <row r="348" spans="1:9" x14ac:dyDescent="0.25">
      <c r="A348" s="59">
        <v>322</v>
      </c>
      <c r="B348" s="60"/>
      <c r="C348" s="61"/>
      <c r="D348" s="62" t="s">
        <v>89</v>
      </c>
      <c r="E348" s="68">
        <f>SUM(E349:E355)</f>
        <v>0</v>
      </c>
      <c r="F348" s="68">
        <f>SUM(F349:F355)</f>
        <v>0</v>
      </c>
      <c r="G348" s="68">
        <f>SUM(G349:G355)</f>
        <v>0</v>
      </c>
      <c r="H348" s="158">
        <v>0</v>
      </c>
      <c r="I348" s="158">
        <v>0</v>
      </c>
    </row>
    <row r="349" spans="1:9" ht="25.5" x14ac:dyDescent="0.25">
      <c r="A349" s="59">
        <v>3221</v>
      </c>
      <c r="B349" s="60"/>
      <c r="C349" s="61"/>
      <c r="D349" s="62" t="s">
        <v>99</v>
      </c>
      <c r="E349" s="68">
        <v>0</v>
      </c>
      <c r="F349" s="68">
        <v>0</v>
      </c>
      <c r="G349" s="68">
        <v>0</v>
      </c>
      <c r="H349" s="158">
        <v>0</v>
      </c>
      <c r="I349" s="158">
        <v>0</v>
      </c>
    </row>
    <row r="350" spans="1:9" x14ac:dyDescent="0.25">
      <c r="A350" s="59">
        <v>3222</v>
      </c>
      <c r="B350" s="60"/>
      <c r="C350" s="61"/>
      <c r="D350" s="62" t="s">
        <v>100</v>
      </c>
      <c r="E350" s="68">
        <v>0</v>
      </c>
      <c r="F350" s="68">
        <v>0</v>
      </c>
      <c r="G350" s="68">
        <v>0</v>
      </c>
      <c r="H350" s="158">
        <v>0</v>
      </c>
      <c r="I350" s="158">
        <v>0</v>
      </c>
    </row>
    <row r="351" spans="1:9" x14ac:dyDescent="0.25">
      <c r="A351" s="59">
        <v>3223</v>
      </c>
      <c r="B351" s="60"/>
      <c r="C351" s="61"/>
      <c r="D351" s="62" t="s">
        <v>101</v>
      </c>
      <c r="E351" s="68">
        <v>0</v>
      </c>
      <c r="F351" s="68">
        <v>0</v>
      </c>
      <c r="G351" s="68">
        <v>0</v>
      </c>
      <c r="H351" s="158">
        <v>0</v>
      </c>
      <c r="I351" s="158">
        <v>0</v>
      </c>
    </row>
    <row r="352" spans="1:9" ht="25.5" x14ac:dyDescent="0.25">
      <c r="A352" s="59">
        <v>3224</v>
      </c>
      <c r="B352" s="60"/>
      <c r="C352" s="61"/>
      <c r="D352" s="62" t="s">
        <v>105</v>
      </c>
      <c r="E352" s="68">
        <v>0</v>
      </c>
      <c r="F352" s="68">
        <v>0</v>
      </c>
      <c r="G352" s="68">
        <v>0</v>
      </c>
      <c r="H352" s="158">
        <v>0</v>
      </c>
      <c r="I352" s="158">
        <v>0</v>
      </c>
    </row>
    <row r="353" spans="1:9" x14ac:dyDescent="0.25">
      <c r="A353" s="59">
        <v>3225</v>
      </c>
      <c r="B353" s="60"/>
      <c r="C353" s="61"/>
      <c r="D353" s="62" t="s">
        <v>106</v>
      </c>
      <c r="E353" s="68">
        <v>0</v>
      </c>
      <c r="F353" s="68">
        <v>0</v>
      </c>
      <c r="G353" s="68">
        <v>0</v>
      </c>
      <c r="H353" s="158">
        <v>0</v>
      </c>
      <c r="I353" s="158">
        <v>0</v>
      </c>
    </row>
    <row r="354" spans="1:9" ht="25.5" x14ac:dyDescent="0.25">
      <c r="A354" s="59">
        <v>3226</v>
      </c>
      <c r="B354" s="60"/>
      <c r="C354" s="61"/>
      <c r="D354" s="62" t="s">
        <v>107</v>
      </c>
      <c r="E354" s="68">
        <v>0</v>
      </c>
      <c r="F354" s="68">
        <v>0</v>
      </c>
      <c r="G354" s="68">
        <v>0</v>
      </c>
      <c r="H354" s="158">
        <v>0</v>
      </c>
      <c r="I354" s="158">
        <v>0</v>
      </c>
    </row>
    <row r="355" spans="1:9" ht="25.5" x14ac:dyDescent="0.25">
      <c r="A355" s="59">
        <v>3227</v>
      </c>
      <c r="B355" s="60"/>
      <c r="C355" s="61"/>
      <c r="D355" s="62" t="s">
        <v>108</v>
      </c>
      <c r="E355" s="68">
        <v>0</v>
      </c>
      <c r="F355" s="68">
        <v>0</v>
      </c>
      <c r="G355" s="68">
        <v>0</v>
      </c>
      <c r="H355" s="158">
        <v>0</v>
      </c>
      <c r="I355" s="158">
        <v>0</v>
      </c>
    </row>
    <row r="356" spans="1:9" x14ac:dyDescent="0.25">
      <c r="A356" s="59">
        <v>323</v>
      </c>
      <c r="B356" s="60"/>
      <c r="C356" s="61"/>
      <c r="D356" s="62" t="s">
        <v>90</v>
      </c>
      <c r="E356" s="68">
        <f>SUM(E357:E358)</f>
        <v>9486</v>
      </c>
      <c r="F356" s="68">
        <f>SUM(F357:F358)</f>
        <v>0</v>
      </c>
      <c r="G356" s="68">
        <f>SUM(G357:G358)</f>
        <v>0</v>
      </c>
      <c r="H356" s="158">
        <v>0</v>
      </c>
      <c r="I356" s="158">
        <v>0</v>
      </c>
    </row>
    <row r="357" spans="1:9" x14ac:dyDescent="0.25">
      <c r="A357" s="59">
        <v>3231</v>
      </c>
      <c r="B357" s="60"/>
      <c r="C357" s="61"/>
      <c r="D357" s="62" t="s">
        <v>109</v>
      </c>
      <c r="E357" s="68">
        <v>9486</v>
      </c>
      <c r="F357" s="68">
        <v>0</v>
      </c>
      <c r="G357" s="68">
        <v>0</v>
      </c>
      <c r="H357" s="158">
        <v>0</v>
      </c>
      <c r="I357" s="158">
        <v>0</v>
      </c>
    </row>
    <row r="358" spans="1:9" x14ac:dyDescent="0.25">
      <c r="A358" s="59">
        <v>3239</v>
      </c>
      <c r="B358" s="60"/>
      <c r="C358" s="61"/>
      <c r="D358" s="62" t="s">
        <v>111</v>
      </c>
      <c r="E358" s="68">
        <v>0</v>
      </c>
      <c r="F358" s="68">
        <v>0</v>
      </c>
      <c r="G358" s="68">
        <v>0</v>
      </c>
      <c r="H358" s="158">
        <v>0</v>
      </c>
      <c r="I358" s="158">
        <v>0</v>
      </c>
    </row>
    <row r="359" spans="1:9" ht="25.5" x14ac:dyDescent="0.25">
      <c r="A359" s="59">
        <v>324</v>
      </c>
      <c r="B359" s="60"/>
      <c r="C359" s="61"/>
      <c r="D359" s="62" t="s">
        <v>91</v>
      </c>
      <c r="E359" s="68">
        <v>0</v>
      </c>
      <c r="F359" s="68">
        <v>0</v>
      </c>
      <c r="G359" s="68">
        <v>0</v>
      </c>
      <c r="H359" s="158">
        <v>0</v>
      </c>
      <c r="I359" s="158">
        <v>0</v>
      </c>
    </row>
    <row r="360" spans="1:9" ht="25.5" x14ac:dyDescent="0.25">
      <c r="A360" s="59">
        <v>329</v>
      </c>
      <c r="B360" s="60"/>
      <c r="C360" s="61"/>
      <c r="D360" s="62" t="s">
        <v>92</v>
      </c>
      <c r="E360" s="68">
        <v>0</v>
      </c>
      <c r="F360" s="68">
        <v>0</v>
      </c>
      <c r="G360" s="68">
        <v>0</v>
      </c>
      <c r="H360" s="158">
        <v>0</v>
      </c>
      <c r="I360" s="158">
        <v>0</v>
      </c>
    </row>
    <row r="361" spans="1:9" x14ac:dyDescent="0.25">
      <c r="A361" s="64">
        <v>34</v>
      </c>
      <c r="B361" s="65"/>
      <c r="C361" s="66"/>
      <c r="D361" s="56" t="s">
        <v>93</v>
      </c>
      <c r="E361" s="67">
        <v>0</v>
      </c>
      <c r="F361" s="67">
        <v>0</v>
      </c>
      <c r="G361" s="67">
        <v>0</v>
      </c>
      <c r="H361" s="158">
        <v>0</v>
      </c>
      <c r="I361" s="158">
        <v>0</v>
      </c>
    </row>
    <row r="362" spans="1:9" x14ac:dyDescent="0.25">
      <c r="A362" s="59">
        <v>343</v>
      </c>
      <c r="B362" s="60"/>
      <c r="C362" s="61"/>
      <c r="D362" s="62" t="s">
        <v>94</v>
      </c>
      <c r="E362" s="67">
        <v>0</v>
      </c>
      <c r="F362" s="67">
        <v>0</v>
      </c>
      <c r="G362" s="67">
        <v>0</v>
      </c>
      <c r="H362" s="158">
        <v>0</v>
      </c>
      <c r="I362" s="158">
        <v>0</v>
      </c>
    </row>
    <row r="363" spans="1:9" ht="38.25" x14ac:dyDescent="0.25">
      <c r="A363" s="64">
        <v>37</v>
      </c>
      <c r="B363" s="65"/>
      <c r="C363" s="66"/>
      <c r="D363" s="56" t="s">
        <v>95</v>
      </c>
      <c r="E363" s="67">
        <v>0</v>
      </c>
      <c r="F363" s="67">
        <v>0</v>
      </c>
      <c r="G363" s="67">
        <v>0</v>
      </c>
      <c r="H363" s="158">
        <v>0</v>
      </c>
      <c r="I363" s="158">
        <v>0</v>
      </c>
    </row>
    <row r="364" spans="1:9" ht="25.5" x14ac:dyDescent="0.25">
      <c r="A364" s="59">
        <v>372</v>
      </c>
      <c r="B364" s="60"/>
      <c r="C364" s="61"/>
      <c r="D364" s="62" t="s">
        <v>96</v>
      </c>
      <c r="E364" s="67">
        <v>0</v>
      </c>
      <c r="F364" s="67">
        <v>0</v>
      </c>
      <c r="G364" s="67">
        <v>0</v>
      </c>
      <c r="H364" s="158">
        <v>0</v>
      </c>
      <c r="I364" s="158">
        <v>0</v>
      </c>
    </row>
    <row r="365" spans="1:9" ht="38.25" x14ac:dyDescent="0.25">
      <c r="A365" s="64">
        <v>4</v>
      </c>
      <c r="B365" s="65"/>
      <c r="C365" s="66"/>
      <c r="D365" s="56" t="s">
        <v>24</v>
      </c>
      <c r="E365" s="67">
        <f>SUM(E366)</f>
        <v>2812.5</v>
      </c>
      <c r="F365" s="67">
        <f>SUM(F366)</f>
        <v>0</v>
      </c>
      <c r="G365" s="67">
        <f>SUM(G366)</f>
        <v>0</v>
      </c>
      <c r="H365" s="158">
        <v>0</v>
      </c>
      <c r="I365" s="158">
        <f t="shared" si="37"/>
        <v>0</v>
      </c>
    </row>
    <row r="366" spans="1:9" ht="38.25" x14ac:dyDescent="0.25">
      <c r="A366" s="64">
        <v>42</v>
      </c>
      <c r="B366" s="65"/>
      <c r="C366" s="66"/>
      <c r="D366" s="56" t="s">
        <v>24</v>
      </c>
      <c r="E366" s="67">
        <f>SUM(E367+E374)</f>
        <v>2812.5</v>
      </c>
      <c r="F366" s="67">
        <f>SUM(F367+F374)</f>
        <v>0</v>
      </c>
      <c r="G366" s="67">
        <f>SUM(G367+G374)</f>
        <v>0</v>
      </c>
      <c r="H366" s="158">
        <v>0</v>
      </c>
      <c r="I366" s="158">
        <f t="shared" si="37"/>
        <v>0</v>
      </c>
    </row>
    <row r="367" spans="1:9" x14ac:dyDescent="0.25">
      <c r="A367" s="59">
        <v>422</v>
      </c>
      <c r="B367" s="60"/>
      <c r="C367" s="61"/>
      <c r="D367" s="62" t="s">
        <v>97</v>
      </c>
      <c r="E367" s="68">
        <f>SUM(E368:E373)</f>
        <v>2812.5</v>
      </c>
      <c r="F367" s="68">
        <f>SUM(F368:F373)</f>
        <v>0</v>
      </c>
      <c r="G367" s="68">
        <f>SUM(G368:G373)</f>
        <v>0</v>
      </c>
      <c r="H367" s="158">
        <v>0</v>
      </c>
      <c r="I367" s="158">
        <f t="shared" si="37"/>
        <v>0</v>
      </c>
    </row>
    <row r="368" spans="1:9" x14ac:dyDescent="0.25">
      <c r="A368" s="59">
        <v>4221</v>
      </c>
      <c r="B368" s="60"/>
      <c r="C368" s="61"/>
      <c r="D368" s="62" t="s">
        <v>117</v>
      </c>
      <c r="E368" s="68">
        <v>2812.5</v>
      </c>
      <c r="F368" s="68">
        <v>0</v>
      </c>
      <c r="G368" s="68">
        <v>0</v>
      </c>
      <c r="H368" s="158">
        <v>0</v>
      </c>
      <c r="I368" s="158">
        <f t="shared" si="37"/>
        <v>0</v>
      </c>
    </row>
    <row r="369" spans="1:9" x14ac:dyDescent="0.25">
      <c r="A369" s="59">
        <v>4222</v>
      </c>
      <c r="B369" s="60"/>
      <c r="C369" s="61"/>
      <c r="D369" s="62" t="s">
        <v>118</v>
      </c>
      <c r="E369" s="68">
        <v>0</v>
      </c>
      <c r="F369" s="68">
        <v>0</v>
      </c>
      <c r="G369" s="68">
        <v>0</v>
      </c>
      <c r="H369" s="158">
        <v>0</v>
      </c>
      <c r="I369" s="158">
        <v>0</v>
      </c>
    </row>
    <row r="370" spans="1:9" x14ac:dyDescent="0.25">
      <c r="A370" s="59">
        <v>4223</v>
      </c>
      <c r="B370" s="60"/>
      <c r="C370" s="61"/>
      <c r="D370" s="62" t="s">
        <v>119</v>
      </c>
      <c r="E370" s="68">
        <v>0</v>
      </c>
      <c r="F370" s="68">
        <v>0</v>
      </c>
      <c r="G370" s="68">
        <v>0</v>
      </c>
      <c r="H370" s="158">
        <v>0</v>
      </c>
      <c r="I370" s="158">
        <v>0</v>
      </c>
    </row>
    <row r="371" spans="1:9" x14ac:dyDescent="0.25">
      <c r="A371" s="59">
        <v>4225</v>
      </c>
      <c r="B371" s="60"/>
      <c r="C371" s="61"/>
      <c r="D371" s="62" t="s">
        <v>120</v>
      </c>
      <c r="E371" s="68">
        <v>0</v>
      </c>
      <c r="F371" s="68">
        <v>0</v>
      </c>
      <c r="G371" s="68">
        <v>0</v>
      </c>
      <c r="H371" s="158">
        <v>0</v>
      </c>
      <c r="I371" s="158">
        <v>0</v>
      </c>
    </row>
    <row r="372" spans="1:9" x14ac:dyDescent="0.25">
      <c r="A372" s="59">
        <v>4226</v>
      </c>
      <c r="B372" s="60"/>
      <c r="C372" s="61"/>
      <c r="D372" s="62" t="s">
        <v>121</v>
      </c>
      <c r="E372" s="68">
        <v>0</v>
      </c>
      <c r="F372" s="68">
        <v>0</v>
      </c>
      <c r="G372" s="68">
        <v>0</v>
      </c>
      <c r="H372" s="158">
        <v>0</v>
      </c>
      <c r="I372" s="158">
        <v>0</v>
      </c>
    </row>
    <row r="373" spans="1:9" ht="25.5" x14ac:dyDescent="0.25">
      <c r="A373" s="59">
        <v>4227</v>
      </c>
      <c r="B373" s="60"/>
      <c r="C373" s="61"/>
      <c r="D373" s="62" t="s">
        <v>122</v>
      </c>
      <c r="E373" s="68">
        <v>0</v>
      </c>
      <c r="F373" s="68">
        <v>0</v>
      </c>
      <c r="G373" s="68">
        <v>0</v>
      </c>
      <c r="H373" s="158">
        <v>0</v>
      </c>
      <c r="I373" s="158">
        <v>0</v>
      </c>
    </row>
    <row r="374" spans="1:9" ht="25.5" x14ac:dyDescent="0.25">
      <c r="A374" s="59">
        <v>424</v>
      </c>
      <c r="B374" s="60"/>
      <c r="C374" s="61"/>
      <c r="D374" s="62" t="s">
        <v>98</v>
      </c>
      <c r="E374" s="68">
        <v>0</v>
      </c>
      <c r="F374" s="68">
        <v>0</v>
      </c>
      <c r="G374" s="68">
        <v>0</v>
      </c>
      <c r="H374" s="158">
        <v>0</v>
      </c>
      <c r="I374" s="158">
        <v>0</v>
      </c>
    </row>
    <row r="375" spans="1:9" x14ac:dyDescent="0.25">
      <c r="A375" s="59">
        <v>4241</v>
      </c>
      <c r="B375" s="60"/>
      <c r="C375" s="61"/>
      <c r="D375" s="62" t="s">
        <v>123</v>
      </c>
      <c r="E375" s="68">
        <v>0</v>
      </c>
      <c r="F375" s="68">
        <v>0</v>
      </c>
      <c r="G375" s="68">
        <v>0</v>
      </c>
      <c r="H375" s="158">
        <v>0</v>
      </c>
      <c r="I375" s="158">
        <v>0</v>
      </c>
    </row>
    <row r="376" spans="1:9" x14ac:dyDescent="0.25">
      <c r="A376" s="59"/>
      <c r="B376" s="60"/>
      <c r="C376" s="61"/>
      <c r="D376" s="62"/>
      <c r="E376" s="68">
        <v>0</v>
      </c>
      <c r="F376" s="68">
        <v>0</v>
      </c>
      <c r="G376" s="68">
        <v>0</v>
      </c>
      <c r="H376" s="158">
        <v>0</v>
      </c>
      <c r="I376" s="158">
        <v>0</v>
      </c>
    </row>
    <row r="377" spans="1:9" x14ac:dyDescent="0.25">
      <c r="A377" s="59"/>
      <c r="B377" s="60"/>
      <c r="C377" s="61"/>
      <c r="D377" s="56" t="s">
        <v>83</v>
      </c>
      <c r="E377" s="67">
        <f>SUM(E331+E365)</f>
        <v>23598.37</v>
      </c>
      <c r="F377" s="67">
        <f>SUM(F331+F365)</f>
        <v>0</v>
      </c>
      <c r="G377" s="67">
        <f>SUM(G331+G365)</f>
        <v>0</v>
      </c>
      <c r="H377" s="158">
        <v>0</v>
      </c>
      <c r="I377" s="158">
        <f t="shared" si="37"/>
        <v>0</v>
      </c>
    </row>
    <row r="378" spans="1:9" x14ac:dyDescent="0.25">
      <c r="A378" s="59"/>
      <c r="B378" s="60"/>
      <c r="C378" s="61"/>
      <c r="D378" s="62"/>
      <c r="E378" s="8"/>
      <c r="F378" s="8"/>
      <c r="G378" s="8"/>
      <c r="H378" s="152"/>
      <c r="I378" s="152"/>
    </row>
    <row r="379" spans="1:9" x14ac:dyDescent="0.25">
      <c r="A379" s="59"/>
      <c r="B379" s="60"/>
      <c r="C379" s="61"/>
      <c r="D379" s="62"/>
      <c r="E379" s="8"/>
      <c r="F379" s="8"/>
      <c r="G379" s="8"/>
      <c r="H379" s="152"/>
      <c r="I379" s="152"/>
    </row>
    <row r="380" spans="1:9" ht="25.5" x14ac:dyDescent="0.25">
      <c r="A380" s="223" t="s">
        <v>16</v>
      </c>
      <c r="B380" s="224"/>
      <c r="C380" s="225"/>
      <c r="D380" s="76" t="s">
        <v>17</v>
      </c>
      <c r="E380" s="21" t="s">
        <v>207</v>
      </c>
      <c r="F380" s="21" t="s">
        <v>26</v>
      </c>
      <c r="G380" s="21" t="s">
        <v>217</v>
      </c>
      <c r="H380" s="156" t="s">
        <v>223</v>
      </c>
      <c r="I380" s="156" t="s">
        <v>224</v>
      </c>
    </row>
    <row r="381" spans="1:9" x14ac:dyDescent="0.25">
      <c r="A381" s="150"/>
      <c r="B381" s="154"/>
      <c r="C381" s="155"/>
      <c r="D381" s="153"/>
      <c r="E381" s="145">
        <v>1</v>
      </c>
      <c r="F381" s="145">
        <v>2</v>
      </c>
      <c r="G381" s="145">
        <v>3</v>
      </c>
      <c r="H381" s="157">
        <v>4</v>
      </c>
      <c r="I381" s="157">
        <v>5</v>
      </c>
    </row>
    <row r="382" spans="1:9" ht="15" customHeight="1" x14ac:dyDescent="0.25">
      <c r="A382" s="214" t="s">
        <v>192</v>
      </c>
      <c r="B382" s="215"/>
      <c r="C382" s="216"/>
      <c r="D382" s="103" t="s">
        <v>191</v>
      </c>
      <c r="E382" s="8"/>
      <c r="F382" s="8"/>
      <c r="G382" s="8"/>
      <c r="H382" s="152"/>
      <c r="I382" s="152"/>
    </row>
    <row r="383" spans="1:9" ht="22.5" customHeight="1" x14ac:dyDescent="0.25">
      <c r="A383" s="217" t="s">
        <v>87</v>
      </c>
      <c r="B383" s="218"/>
      <c r="C383" s="219"/>
      <c r="D383" s="104" t="s">
        <v>88</v>
      </c>
      <c r="E383" s="8"/>
      <c r="F383" s="8"/>
      <c r="G383" s="8"/>
      <c r="H383" s="152"/>
      <c r="I383" s="152"/>
    </row>
    <row r="384" spans="1:9" x14ac:dyDescent="0.25">
      <c r="A384" s="214">
        <v>3</v>
      </c>
      <c r="B384" s="215"/>
      <c r="C384" s="216"/>
      <c r="D384" s="103" t="s">
        <v>8</v>
      </c>
      <c r="E384" s="67">
        <f>SUM(E385+E395+E396)</f>
        <v>0</v>
      </c>
      <c r="F384" s="67">
        <f>SUM(F385+F395+F396)</f>
        <v>1960</v>
      </c>
      <c r="G384" s="67">
        <f>SUM(G385+G395+G396)</f>
        <v>532</v>
      </c>
      <c r="H384" s="158">
        <f t="shared" ref="H384" si="38">SUM(G384/F384*100)</f>
        <v>27.142857142857142</v>
      </c>
      <c r="I384" s="158">
        <v>0</v>
      </c>
    </row>
    <row r="385" spans="1:9" x14ac:dyDescent="0.25">
      <c r="A385" s="220">
        <v>31</v>
      </c>
      <c r="B385" s="221"/>
      <c r="C385" s="222"/>
      <c r="D385" s="103" t="s">
        <v>9</v>
      </c>
      <c r="E385" s="67">
        <v>0</v>
      </c>
      <c r="F385" s="67">
        <f>SUM(F386+F390+F392)</f>
        <v>1960</v>
      </c>
      <c r="G385" s="67">
        <f>SUM(G386+G390+G392)</f>
        <v>532</v>
      </c>
      <c r="H385" s="158">
        <f t="shared" ref="H385:H398" si="39">SUM(G385/F385*100)</f>
        <v>27.142857142857142</v>
      </c>
      <c r="I385" s="158">
        <v>0</v>
      </c>
    </row>
    <row r="386" spans="1:9" x14ac:dyDescent="0.25">
      <c r="A386" s="59">
        <v>311</v>
      </c>
      <c r="B386" s="60"/>
      <c r="C386" s="61"/>
      <c r="D386" s="62" t="s">
        <v>69</v>
      </c>
      <c r="E386" s="68">
        <v>0</v>
      </c>
      <c r="F386" s="68">
        <v>0</v>
      </c>
      <c r="G386" s="68">
        <v>0</v>
      </c>
      <c r="H386" s="158">
        <v>0</v>
      </c>
      <c r="I386" s="158">
        <v>0</v>
      </c>
    </row>
    <row r="387" spans="1:9" x14ac:dyDescent="0.25">
      <c r="A387" s="59">
        <v>3111</v>
      </c>
      <c r="B387" s="60"/>
      <c r="C387" s="61"/>
      <c r="D387" s="62" t="s">
        <v>70</v>
      </c>
      <c r="E387" s="68">
        <v>0</v>
      </c>
      <c r="F387" s="68">
        <v>0</v>
      </c>
      <c r="G387" s="68">
        <v>0</v>
      </c>
      <c r="H387" s="158">
        <v>0</v>
      </c>
      <c r="I387" s="158">
        <v>0</v>
      </c>
    </row>
    <row r="388" spans="1:9" x14ac:dyDescent="0.25">
      <c r="A388" s="59">
        <v>3113</v>
      </c>
      <c r="B388" s="60"/>
      <c r="C388" s="61"/>
      <c r="D388" s="62" t="s">
        <v>71</v>
      </c>
      <c r="E388" s="68">
        <v>0</v>
      </c>
      <c r="F388" s="68">
        <v>0</v>
      </c>
      <c r="G388" s="68">
        <v>0</v>
      </c>
      <c r="H388" s="158">
        <v>0</v>
      </c>
      <c r="I388" s="158">
        <v>0</v>
      </c>
    </row>
    <row r="389" spans="1:9" x14ac:dyDescent="0.25">
      <c r="A389" s="59">
        <v>3114</v>
      </c>
      <c r="B389" s="60"/>
      <c r="C389" s="61"/>
      <c r="D389" s="62" t="s">
        <v>72</v>
      </c>
      <c r="E389" s="68">
        <v>0</v>
      </c>
      <c r="F389" s="68">
        <v>0</v>
      </c>
      <c r="G389" s="68">
        <v>0</v>
      </c>
      <c r="H389" s="158">
        <v>0</v>
      </c>
      <c r="I389" s="158">
        <v>0</v>
      </c>
    </row>
    <row r="390" spans="1:9" x14ac:dyDescent="0.25">
      <c r="A390" s="59">
        <v>312</v>
      </c>
      <c r="B390" s="60"/>
      <c r="C390" s="61"/>
      <c r="D390" s="62" t="s">
        <v>73</v>
      </c>
      <c r="E390" s="68">
        <v>0</v>
      </c>
      <c r="F390" s="68">
        <v>1960</v>
      </c>
      <c r="G390" s="68">
        <v>532</v>
      </c>
      <c r="H390" s="158">
        <f t="shared" si="39"/>
        <v>27.142857142857142</v>
      </c>
      <c r="I390" s="158">
        <v>0</v>
      </c>
    </row>
    <row r="391" spans="1:9" x14ac:dyDescent="0.25">
      <c r="A391" s="59">
        <v>3121</v>
      </c>
      <c r="B391" s="60"/>
      <c r="C391" s="61"/>
      <c r="D391" s="62" t="s">
        <v>74</v>
      </c>
      <c r="E391" s="68">
        <v>0</v>
      </c>
      <c r="F391" s="68">
        <v>1960</v>
      </c>
      <c r="G391" s="68">
        <v>532</v>
      </c>
      <c r="H391" s="158">
        <f t="shared" si="39"/>
        <v>27.142857142857142</v>
      </c>
      <c r="I391" s="158">
        <v>0</v>
      </c>
    </row>
    <row r="392" spans="1:9" x14ac:dyDescent="0.25">
      <c r="A392" s="59">
        <v>313</v>
      </c>
      <c r="B392" s="60"/>
      <c r="C392" s="61"/>
      <c r="D392" s="62" t="s">
        <v>75</v>
      </c>
      <c r="E392" s="68">
        <v>0</v>
      </c>
      <c r="F392" s="68">
        <v>0</v>
      </c>
      <c r="G392" s="68">
        <v>0</v>
      </c>
      <c r="H392" s="158">
        <v>0</v>
      </c>
      <c r="I392" s="158">
        <v>0</v>
      </c>
    </row>
    <row r="393" spans="1:9" x14ac:dyDescent="0.25">
      <c r="A393" s="59">
        <v>3131</v>
      </c>
      <c r="B393" s="60"/>
      <c r="C393" s="61"/>
      <c r="D393" s="62" t="s">
        <v>76</v>
      </c>
      <c r="E393" s="68">
        <v>0</v>
      </c>
      <c r="F393" s="68">
        <v>0</v>
      </c>
      <c r="G393" s="68">
        <v>0</v>
      </c>
      <c r="H393" s="158">
        <v>0</v>
      </c>
      <c r="I393" s="158">
        <v>0</v>
      </c>
    </row>
    <row r="394" spans="1:9" ht="25.5" x14ac:dyDescent="0.25">
      <c r="A394" s="59">
        <v>3132</v>
      </c>
      <c r="B394" s="60"/>
      <c r="C394" s="61"/>
      <c r="D394" s="62" t="s">
        <v>77</v>
      </c>
      <c r="E394" s="68">
        <v>0</v>
      </c>
      <c r="F394" s="68">
        <v>0</v>
      </c>
      <c r="G394" s="68">
        <v>0</v>
      </c>
      <c r="H394" s="158">
        <v>0</v>
      </c>
      <c r="I394" s="158">
        <v>0</v>
      </c>
    </row>
    <row r="395" spans="1:9" x14ac:dyDescent="0.25">
      <c r="A395" s="220">
        <v>32</v>
      </c>
      <c r="B395" s="221"/>
      <c r="C395" s="222"/>
      <c r="D395" s="103" t="s">
        <v>18</v>
      </c>
      <c r="E395" s="67">
        <v>0</v>
      </c>
      <c r="F395" s="67">
        <v>0</v>
      </c>
      <c r="G395" s="67">
        <v>0</v>
      </c>
      <c r="H395" s="158">
        <v>0</v>
      </c>
      <c r="I395" s="158">
        <v>0</v>
      </c>
    </row>
    <row r="396" spans="1:9" x14ac:dyDescent="0.25">
      <c r="A396" s="105">
        <v>34</v>
      </c>
      <c r="B396" s="106"/>
      <c r="C396" s="107"/>
      <c r="D396" s="103" t="s">
        <v>93</v>
      </c>
      <c r="E396" s="67">
        <v>0</v>
      </c>
      <c r="F396" s="67">
        <v>0</v>
      </c>
      <c r="G396" s="67">
        <v>0</v>
      </c>
      <c r="H396" s="158">
        <v>0</v>
      </c>
      <c r="I396" s="158">
        <v>0</v>
      </c>
    </row>
    <row r="397" spans="1:9" x14ac:dyDescent="0.25">
      <c r="A397" s="59"/>
      <c r="B397" s="60"/>
      <c r="C397" s="61"/>
      <c r="D397" s="62"/>
      <c r="E397" s="68">
        <v>0</v>
      </c>
      <c r="F397" s="68">
        <v>0</v>
      </c>
      <c r="G397" s="68">
        <v>0</v>
      </c>
      <c r="H397" s="158">
        <v>0</v>
      </c>
      <c r="I397" s="158">
        <v>0</v>
      </c>
    </row>
    <row r="398" spans="1:9" x14ac:dyDescent="0.25">
      <c r="A398" s="59"/>
      <c r="B398" s="60"/>
      <c r="C398" s="61"/>
      <c r="D398" s="103" t="s">
        <v>83</v>
      </c>
      <c r="E398" s="67">
        <v>0</v>
      </c>
      <c r="F398" s="67">
        <v>1960</v>
      </c>
      <c r="G398" s="67">
        <v>532</v>
      </c>
      <c r="H398" s="158">
        <f t="shared" si="39"/>
        <v>27.142857142857142</v>
      </c>
      <c r="I398" s="158">
        <v>0</v>
      </c>
    </row>
    <row r="399" spans="1:9" x14ac:dyDescent="0.25">
      <c r="A399" s="59"/>
      <c r="B399" s="60"/>
      <c r="C399" s="61"/>
      <c r="D399" s="62"/>
      <c r="E399" s="8"/>
      <c r="F399" s="8"/>
      <c r="G399" s="8"/>
      <c r="H399" s="152"/>
      <c r="I399" s="152"/>
    </row>
    <row r="400" spans="1:9" ht="25.5" x14ac:dyDescent="0.25">
      <c r="A400" s="223" t="s">
        <v>16</v>
      </c>
      <c r="B400" s="224"/>
      <c r="C400" s="225"/>
      <c r="D400" s="76" t="s">
        <v>17</v>
      </c>
      <c r="E400" s="21" t="s">
        <v>207</v>
      </c>
      <c r="F400" s="21" t="s">
        <v>26</v>
      </c>
      <c r="G400" s="21" t="s">
        <v>217</v>
      </c>
      <c r="H400" s="156" t="s">
        <v>223</v>
      </c>
      <c r="I400" s="156" t="s">
        <v>224</v>
      </c>
    </row>
    <row r="401" spans="1:9" x14ac:dyDescent="0.25">
      <c r="A401" s="150"/>
      <c r="B401" s="154"/>
      <c r="C401" s="155"/>
      <c r="D401" s="153"/>
      <c r="E401" s="145">
        <v>1</v>
      </c>
      <c r="F401" s="145">
        <v>2</v>
      </c>
      <c r="G401" s="145">
        <v>3</v>
      </c>
      <c r="H401" s="157">
        <v>4</v>
      </c>
      <c r="I401" s="157">
        <v>5</v>
      </c>
    </row>
    <row r="402" spans="1:9" x14ac:dyDescent="0.25">
      <c r="A402" s="214" t="s">
        <v>212</v>
      </c>
      <c r="B402" s="215"/>
      <c r="C402" s="216"/>
      <c r="D402" s="124" t="s">
        <v>213</v>
      </c>
      <c r="E402" s="8"/>
      <c r="F402" s="8"/>
      <c r="G402" s="8"/>
      <c r="H402" s="152"/>
      <c r="I402" s="152"/>
    </row>
    <row r="403" spans="1:9" ht="45" customHeight="1" x14ac:dyDescent="0.25">
      <c r="A403" s="217" t="s">
        <v>87</v>
      </c>
      <c r="B403" s="218"/>
      <c r="C403" s="219"/>
      <c r="D403" s="125" t="s">
        <v>88</v>
      </c>
      <c r="E403" s="8"/>
      <c r="F403" s="8"/>
      <c r="G403" s="8"/>
      <c r="H403" s="152"/>
      <c r="I403" s="152"/>
    </row>
    <row r="404" spans="1:9" x14ac:dyDescent="0.25">
      <c r="A404" s="214">
        <v>3</v>
      </c>
      <c r="B404" s="215"/>
      <c r="C404" s="216"/>
      <c r="D404" s="124" t="s">
        <v>8</v>
      </c>
      <c r="E404" s="67">
        <v>637.05999999999995</v>
      </c>
      <c r="F404" s="68">
        <v>0</v>
      </c>
      <c r="G404" s="68">
        <v>0</v>
      </c>
      <c r="H404" s="158">
        <v>0</v>
      </c>
      <c r="I404" s="158">
        <f t="shared" ref="I404" si="40">SUM(G404/E404*100)</f>
        <v>0</v>
      </c>
    </row>
    <row r="405" spans="1:9" x14ac:dyDescent="0.25">
      <c r="A405" s="220">
        <v>31</v>
      </c>
      <c r="B405" s="221"/>
      <c r="C405" s="222"/>
      <c r="D405" s="124" t="s">
        <v>9</v>
      </c>
      <c r="E405" s="67">
        <v>637.05999999999995</v>
      </c>
      <c r="F405" s="68">
        <v>0</v>
      </c>
      <c r="G405" s="68">
        <v>0</v>
      </c>
      <c r="H405" s="158">
        <v>0</v>
      </c>
      <c r="I405" s="158">
        <f t="shared" ref="I405:I416" si="41">SUM(G405/E405*100)</f>
        <v>0</v>
      </c>
    </row>
    <row r="406" spans="1:9" x14ac:dyDescent="0.25">
      <c r="A406" s="59">
        <v>311</v>
      </c>
      <c r="B406" s="60"/>
      <c r="C406" s="61"/>
      <c r="D406" s="62" t="s">
        <v>69</v>
      </c>
      <c r="E406" s="68">
        <v>0</v>
      </c>
      <c r="F406" s="68">
        <v>0</v>
      </c>
      <c r="G406" s="68">
        <v>0</v>
      </c>
      <c r="H406" s="158">
        <v>0</v>
      </c>
      <c r="I406" s="158">
        <v>0</v>
      </c>
    </row>
    <row r="407" spans="1:9" x14ac:dyDescent="0.25">
      <c r="A407" s="59">
        <v>3111</v>
      </c>
      <c r="B407" s="60"/>
      <c r="C407" s="61"/>
      <c r="D407" s="62" t="s">
        <v>70</v>
      </c>
      <c r="E407" s="68">
        <v>0</v>
      </c>
      <c r="F407" s="68">
        <v>0</v>
      </c>
      <c r="G407" s="68">
        <v>0</v>
      </c>
      <c r="H407" s="158">
        <v>0</v>
      </c>
      <c r="I407" s="158">
        <v>0</v>
      </c>
    </row>
    <row r="408" spans="1:9" x14ac:dyDescent="0.25">
      <c r="A408" s="59">
        <v>3113</v>
      </c>
      <c r="B408" s="60"/>
      <c r="C408" s="61"/>
      <c r="D408" s="62" t="s">
        <v>71</v>
      </c>
      <c r="E408" s="68">
        <v>0</v>
      </c>
      <c r="F408" s="68">
        <v>0</v>
      </c>
      <c r="G408" s="68">
        <v>0</v>
      </c>
      <c r="H408" s="158">
        <v>0</v>
      </c>
      <c r="I408" s="158">
        <v>0</v>
      </c>
    </row>
    <row r="409" spans="1:9" x14ac:dyDescent="0.25">
      <c r="A409" s="59">
        <v>3114</v>
      </c>
      <c r="B409" s="60"/>
      <c r="C409" s="61"/>
      <c r="D409" s="62" t="s">
        <v>72</v>
      </c>
      <c r="E409" s="68">
        <v>0</v>
      </c>
      <c r="F409" s="68">
        <v>0</v>
      </c>
      <c r="G409" s="68">
        <v>0</v>
      </c>
      <c r="H409" s="158">
        <v>0</v>
      </c>
      <c r="I409" s="158">
        <v>0</v>
      </c>
    </row>
    <row r="410" spans="1:9" x14ac:dyDescent="0.25">
      <c r="A410" s="59">
        <v>312</v>
      </c>
      <c r="B410" s="60"/>
      <c r="C410" s="61"/>
      <c r="D410" s="62" t="s">
        <v>73</v>
      </c>
      <c r="E410" s="68">
        <v>637.05999999999995</v>
      </c>
      <c r="F410" s="68">
        <v>0</v>
      </c>
      <c r="G410" s="68">
        <v>0</v>
      </c>
      <c r="H410" s="158">
        <v>0</v>
      </c>
      <c r="I410" s="158">
        <f t="shared" si="41"/>
        <v>0</v>
      </c>
    </row>
    <row r="411" spans="1:9" x14ac:dyDescent="0.25">
      <c r="A411" s="59">
        <v>3121</v>
      </c>
      <c r="B411" s="60"/>
      <c r="C411" s="61"/>
      <c r="D411" s="62" t="s">
        <v>74</v>
      </c>
      <c r="E411" s="68">
        <v>637.05999999999995</v>
      </c>
      <c r="F411" s="68">
        <v>0</v>
      </c>
      <c r="G411" s="68">
        <v>0</v>
      </c>
      <c r="H411" s="158">
        <v>0</v>
      </c>
      <c r="I411" s="158">
        <f t="shared" si="41"/>
        <v>0</v>
      </c>
    </row>
    <row r="412" spans="1:9" x14ac:dyDescent="0.25">
      <c r="A412" s="59">
        <v>313</v>
      </c>
      <c r="B412" s="60"/>
      <c r="C412" s="61"/>
      <c r="D412" s="62" t="s">
        <v>75</v>
      </c>
      <c r="E412" s="68">
        <v>0</v>
      </c>
      <c r="F412" s="68">
        <v>0</v>
      </c>
      <c r="G412" s="68">
        <v>0</v>
      </c>
      <c r="H412" s="158">
        <v>0</v>
      </c>
      <c r="I412" s="158">
        <v>0</v>
      </c>
    </row>
    <row r="413" spans="1:9" x14ac:dyDescent="0.25">
      <c r="A413" s="59">
        <v>3131</v>
      </c>
      <c r="B413" s="60"/>
      <c r="C413" s="61"/>
      <c r="D413" s="62" t="s">
        <v>76</v>
      </c>
      <c r="E413" s="68">
        <v>0</v>
      </c>
      <c r="F413" s="68">
        <v>0</v>
      </c>
      <c r="G413" s="68">
        <v>0</v>
      </c>
      <c r="H413" s="158">
        <v>0</v>
      </c>
      <c r="I413" s="158">
        <v>0</v>
      </c>
    </row>
    <row r="414" spans="1:9" ht="25.5" x14ac:dyDescent="0.25">
      <c r="A414" s="59">
        <v>3132</v>
      </c>
      <c r="B414" s="60"/>
      <c r="C414" s="61"/>
      <c r="D414" s="62" t="s">
        <v>77</v>
      </c>
      <c r="E414" s="68">
        <v>0</v>
      </c>
      <c r="F414" s="68">
        <v>0</v>
      </c>
      <c r="G414" s="68">
        <v>0</v>
      </c>
      <c r="H414" s="158">
        <v>0</v>
      </c>
      <c r="I414" s="158">
        <v>0</v>
      </c>
    </row>
    <row r="415" spans="1:9" x14ac:dyDescent="0.25">
      <c r="A415" s="59"/>
      <c r="B415" s="60"/>
      <c r="C415" s="61"/>
      <c r="D415" s="62"/>
      <c r="E415" s="68">
        <v>0</v>
      </c>
      <c r="F415" s="68">
        <v>0</v>
      </c>
      <c r="G415" s="68">
        <v>0</v>
      </c>
      <c r="H415" s="158">
        <v>0</v>
      </c>
      <c r="I415" s="158">
        <v>0</v>
      </c>
    </row>
    <row r="416" spans="1:9" x14ac:dyDescent="0.25">
      <c r="A416" s="59"/>
      <c r="B416" s="60"/>
      <c r="C416" s="61"/>
      <c r="D416" s="124" t="s">
        <v>83</v>
      </c>
      <c r="E416" s="67">
        <v>637.05999999999995</v>
      </c>
      <c r="F416" s="67">
        <v>0</v>
      </c>
      <c r="G416" s="67">
        <v>0</v>
      </c>
      <c r="H416" s="158">
        <v>0</v>
      </c>
      <c r="I416" s="158">
        <f t="shared" si="41"/>
        <v>0</v>
      </c>
    </row>
    <row r="417" spans="1:9" x14ac:dyDescent="0.25">
      <c r="A417" s="59"/>
      <c r="B417" s="60"/>
      <c r="C417" s="61"/>
      <c r="D417" s="62"/>
      <c r="E417" s="8"/>
      <c r="F417" s="8"/>
      <c r="G417" s="8"/>
      <c r="H417" s="152"/>
      <c r="I417" s="152"/>
    </row>
    <row r="418" spans="1:9" ht="25.5" x14ac:dyDescent="0.25">
      <c r="A418" s="223" t="s">
        <v>16</v>
      </c>
      <c r="B418" s="224"/>
      <c r="C418" s="225"/>
      <c r="D418" s="76" t="s">
        <v>17</v>
      </c>
      <c r="E418" s="21" t="s">
        <v>207</v>
      </c>
      <c r="F418" s="21" t="s">
        <v>26</v>
      </c>
      <c r="G418" s="21" t="s">
        <v>217</v>
      </c>
      <c r="H418" s="156" t="s">
        <v>223</v>
      </c>
      <c r="I418" s="156" t="s">
        <v>224</v>
      </c>
    </row>
    <row r="419" spans="1:9" x14ac:dyDescent="0.25">
      <c r="A419" s="150"/>
      <c r="B419" s="154"/>
      <c r="C419" s="155"/>
      <c r="D419" s="153"/>
      <c r="E419" s="145">
        <v>1</v>
      </c>
      <c r="F419" s="145">
        <v>2</v>
      </c>
      <c r="G419" s="145">
        <v>3</v>
      </c>
      <c r="H419" s="157">
        <v>4</v>
      </c>
      <c r="I419" s="157">
        <v>5</v>
      </c>
    </row>
    <row r="420" spans="1:9" x14ac:dyDescent="0.25">
      <c r="A420" s="214" t="s">
        <v>214</v>
      </c>
      <c r="B420" s="215"/>
      <c r="C420" s="216"/>
      <c r="D420" s="124" t="s">
        <v>215</v>
      </c>
      <c r="E420" s="8"/>
      <c r="F420" s="8"/>
      <c r="G420" s="8"/>
      <c r="H420" s="152"/>
      <c r="I420" s="152"/>
    </row>
    <row r="421" spans="1:9" ht="21" customHeight="1" x14ac:dyDescent="0.25">
      <c r="A421" s="217" t="s">
        <v>67</v>
      </c>
      <c r="B421" s="218"/>
      <c r="C421" s="219"/>
      <c r="D421" s="125" t="s">
        <v>216</v>
      </c>
      <c r="E421" s="8"/>
      <c r="F421" s="8"/>
      <c r="G421" s="8"/>
      <c r="H421" s="152"/>
      <c r="I421" s="152"/>
    </row>
    <row r="422" spans="1:9" x14ac:dyDescent="0.25">
      <c r="A422" s="214">
        <v>3</v>
      </c>
      <c r="B422" s="215"/>
      <c r="C422" s="216"/>
      <c r="D422" s="124" t="s">
        <v>8</v>
      </c>
      <c r="E422" s="67">
        <v>7598.8</v>
      </c>
      <c r="F422" s="67">
        <v>0</v>
      </c>
      <c r="G422" s="67">
        <v>0</v>
      </c>
      <c r="H422" s="158">
        <v>0</v>
      </c>
      <c r="I422" s="158">
        <f t="shared" ref="I422" si="42">SUM(G422/E422*100)</f>
        <v>0</v>
      </c>
    </row>
    <row r="423" spans="1:9" x14ac:dyDescent="0.25">
      <c r="A423" s="220">
        <v>31</v>
      </c>
      <c r="B423" s="221"/>
      <c r="C423" s="222"/>
      <c r="D423" s="124" t="s">
        <v>9</v>
      </c>
      <c r="E423" s="67">
        <v>0</v>
      </c>
      <c r="F423" s="67">
        <v>0</v>
      </c>
      <c r="G423" s="67">
        <v>0</v>
      </c>
      <c r="H423" s="158">
        <v>0</v>
      </c>
      <c r="I423" s="158">
        <v>0</v>
      </c>
    </row>
    <row r="424" spans="1:9" x14ac:dyDescent="0.25">
      <c r="A424" s="59">
        <v>311</v>
      </c>
      <c r="B424" s="60"/>
      <c r="C424" s="61"/>
      <c r="D424" s="62" t="s">
        <v>69</v>
      </c>
      <c r="E424" s="68">
        <v>0</v>
      </c>
      <c r="F424" s="68">
        <v>0</v>
      </c>
      <c r="G424" s="68">
        <v>0</v>
      </c>
      <c r="H424" s="158">
        <v>0</v>
      </c>
      <c r="I424" s="158">
        <v>0</v>
      </c>
    </row>
    <row r="425" spans="1:9" ht="25.5" x14ac:dyDescent="0.25">
      <c r="A425" s="59">
        <v>3132</v>
      </c>
      <c r="B425" s="60"/>
      <c r="C425" s="61"/>
      <c r="D425" s="62" t="s">
        <v>77</v>
      </c>
      <c r="E425" s="68">
        <v>0</v>
      </c>
      <c r="F425" s="68">
        <v>0</v>
      </c>
      <c r="G425" s="68">
        <v>0</v>
      </c>
      <c r="H425" s="158">
        <v>0</v>
      </c>
      <c r="I425" s="158">
        <v>0</v>
      </c>
    </row>
    <row r="426" spans="1:9" x14ac:dyDescent="0.25">
      <c r="A426" s="220">
        <v>32</v>
      </c>
      <c r="B426" s="221"/>
      <c r="C426" s="222"/>
      <c r="D426" s="124" t="s">
        <v>18</v>
      </c>
      <c r="E426" s="67">
        <v>7598.8</v>
      </c>
      <c r="F426" s="67">
        <v>0</v>
      </c>
      <c r="G426" s="67">
        <v>0</v>
      </c>
      <c r="H426" s="158">
        <v>0</v>
      </c>
      <c r="I426" s="158">
        <v>0</v>
      </c>
    </row>
    <row r="427" spans="1:9" x14ac:dyDescent="0.25">
      <c r="A427" s="59">
        <v>321</v>
      </c>
      <c r="B427" s="60"/>
      <c r="C427" s="61"/>
      <c r="D427" s="62" t="s">
        <v>78</v>
      </c>
      <c r="E427" s="68">
        <v>0</v>
      </c>
      <c r="F427" s="68">
        <v>0</v>
      </c>
      <c r="G427" s="68">
        <v>0</v>
      </c>
      <c r="H427" s="158">
        <v>0</v>
      </c>
      <c r="I427" s="158">
        <v>0</v>
      </c>
    </row>
    <row r="428" spans="1:9" x14ac:dyDescent="0.25">
      <c r="A428" s="59">
        <v>3211</v>
      </c>
      <c r="B428" s="60"/>
      <c r="C428" s="61"/>
      <c r="D428" s="62" t="s">
        <v>79</v>
      </c>
      <c r="E428" s="68">
        <v>0</v>
      </c>
      <c r="F428" s="68">
        <v>0</v>
      </c>
      <c r="G428" s="68">
        <v>0</v>
      </c>
      <c r="H428" s="158">
        <v>0</v>
      </c>
      <c r="I428" s="158">
        <v>0</v>
      </c>
    </row>
    <row r="429" spans="1:9" ht="25.5" x14ac:dyDescent="0.25">
      <c r="A429" s="59">
        <v>3212</v>
      </c>
      <c r="B429" s="60"/>
      <c r="C429" s="61"/>
      <c r="D429" s="62" t="s">
        <v>127</v>
      </c>
      <c r="E429" s="68">
        <v>0</v>
      </c>
      <c r="F429" s="68">
        <v>0</v>
      </c>
      <c r="G429" s="68">
        <v>0</v>
      </c>
      <c r="H429" s="158">
        <v>0</v>
      </c>
      <c r="I429" s="158">
        <v>0</v>
      </c>
    </row>
    <row r="430" spans="1:9" x14ac:dyDescent="0.25">
      <c r="A430" s="59">
        <v>3213</v>
      </c>
      <c r="B430" s="60"/>
      <c r="C430" s="61"/>
      <c r="D430" s="62" t="s">
        <v>81</v>
      </c>
      <c r="E430" s="68">
        <v>0</v>
      </c>
      <c r="F430" s="68">
        <v>0</v>
      </c>
      <c r="G430" s="68">
        <v>0</v>
      </c>
      <c r="H430" s="158">
        <v>0</v>
      </c>
      <c r="I430" s="158">
        <v>0</v>
      </c>
    </row>
    <row r="431" spans="1:9" ht="25.5" x14ac:dyDescent="0.25">
      <c r="A431" s="59">
        <v>3214</v>
      </c>
      <c r="B431" s="60"/>
      <c r="C431" s="61"/>
      <c r="D431" s="62" t="s">
        <v>82</v>
      </c>
      <c r="E431" s="68">
        <v>0</v>
      </c>
      <c r="F431" s="68">
        <v>0</v>
      </c>
      <c r="G431" s="68">
        <v>0</v>
      </c>
      <c r="H431" s="158">
        <v>0</v>
      </c>
      <c r="I431" s="158">
        <v>0</v>
      </c>
    </row>
    <row r="432" spans="1:9" x14ac:dyDescent="0.25">
      <c r="A432" s="59">
        <v>322</v>
      </c>
      <c r="B432" s="60"/>
      <c r="C432" s="61"/>
      <c r="D432" s="62" t="s">
        <v>89</v>
      </c>
      <c r="E432" s="68">
        <f>SUM(E433:E437)</f>
        <v>7598.8</v>
      </c>
      <c r="F432" s="68">
        <f>SUM(F433:F437)</f>
        <v>0</v>
      </c>
      <c r="G432" s="68">
        <f>SUM(G433:G437)</f>
        <v>0</v>
      </c>
      <c r="H432" s="158">
        <v>0</v>
      </c>
      <c r="I432" s="158">
        <v>0</v>
      </c>
    </row>
    <row r="433" spans="1:9" ht="25.5" x14ac:dyDescent="0.25">
      <c r="A433" s="59">
        <v>3221</v>
      </c>
      <c r="B433" s="60"/>
      <c r="C433" s="61"/>
      <c r="D433" s="62" t="s">
        <v>99</v>
      </c>
      <c r="E433" s="68">
        <v>0</v>
      </c>
      <c r="F433" s="68">
        <v>0</v>
      </c>
      <c r="G433" s="68">
        <v>0</v>
      </c>
      <c r="H433" s="158">
        <v>0</v>
      </c>
      <c r="I433" s="158">
        <v>0</v>
      </c>
    </row>
    <row r="434" spans="1:9" x14ac:dyDescent="0.25">
      <c r="A434" s="59">
        <v>3222</v>
      </c>
      <c r="B434" s="60"/>
      <c r="C434" s="61"/>
      <c r="D434" s="62" t="s">
        <v>100</v>
      </c>
      <c r="E434" s="68">
        <v>7598.8</v>
      </c>
      <c r="F434" s="68">
        <v>0</v>
      </c>
      <c r="G434" s="68">
        <v>0</v>
      </c>
      <c r="H434" s="158">
        <v>0</v>
      </c>
      <c r="I434" s="158">
        <v>0</v>
      </c>
    </row>
    <row r="435" spans="1:9" x14ac:dyDescent="0.25">
      <c r="A435" s="59">
        <v>3223</v>
      </c>
      <c r="B435" s="60"/>
      <c r="C435" s="61"/>
      <c r="D435" s="62" t="s">
        <v>101</v>
      </c>
      <c r="E435" s="68">
        <v>0</v>
      </c>
      <c r="F435" s="68">
        <v>0</v>
      </c>
      <c r="G435" s="68">
        <v>0</v>
      </c>
      <c r="H435" s="158">
        <v>0</v>
      </c>
      <c r="I435" s="158">
        <v>0</v>
      </c>
    </row>
    <row r="436" spans="1:9" ht="25.5" x14ac:dyDescent="0.25">
      <c r="A436" s="59">
        <v>3224</v>
      </c>
      <c r="B436" s="60"/>
      <c r="C436" s="61"/>
      <c r="D436" s="62" t="s">
        <v>105</v>
      </c>
      <c r="E436" s="68">
        <v>0</v>
      </c>
      <c r="F436" s="68">
        <v>0</v>
      </c>
      <c r="G436" s="68">
        <v>0</v>
      </c>
      <c r="H436" s="158">
        <v>0</v>
      </c>
      <c r="I436" s="158">
        <v>0</v>
      </c>
    </row>
    <row r="437" spans="1:9" x14ac:dyDescent="0.25">
      <c r="A437" s="59">
        <v>3225</v>
      </c>
      <c r="B437" s="60"/>
      <c r="C437" s="61"/>
      <c r="D437" s="62" t="s">
        <v>106</v>
      </c>
      <c r="E437" s="68">
        <v>0</v>
      </c>
      <c r="F437" s="68">
        <v>0</v>
      </c>
      <c r="G437" s="68">
        <v>0</v>
      </c>
      <c r="H437" s="158">
        <v>0</v>
      </c>
      <c r="I437" s="158">
        <v>0</v>
      </c>
    </row>
    <row r="438" spans="1:9" x14ac:dyDescent="0.25">
      <c r="A438" s="59"/>
      <c r="B438" s="60"/>
      <c r="C438" s="61"/>
      <c r="D438" s="124" t="s">
        <v>83</v>
      </c>
      <c r="E438" s="67">
        <v>7598.8</v>
      </c>
      <c r="F438" s="67">
        <v>0</v>
      </c>
      <c r="G438" s="67">
        <v>0</v>
      </c>
      <c r="H438" s="158">
        <v>0</v>
      </c>
      <c r="I438" s="158">
        <v>0</v>
      </c>
    </row>
    <row r="439" spans="1:9" x14ac:dyDescent="0.25">
      <c r="A439" s="181"/>
      <c r="B439" s="181"/>
      <c r="C439" s="181"/>
      <c r="D439" s="182"/>
      <c r="E439" s="183"/>
      <c r="F439" s="183"/>
      <c r="G439" s="183"/>
      <c r="H439" s="184"/>
      <c r="I439" s="184"/>
    </row>
    <row r="440" spans="1:9" x14ac:dyDescent="0.25">
      <c r="A440" t="s">
        <v>229</v>
      </c>
    </row>
    <row r="441" spans="1:9" ht="30.75" customHeight="1" x14ac:dyDescent="0.25">
      <c r="A441" s="185" t="s">
        <v>230</v>
      </c>
      <c r="B441" s="185"/>
      <c r="C441" s="185"/>
      <c r="D441" s="185"/>
      <c r="E441" s="185"/>
      <c r="F441" s="185"/>
      <c r="G441" s="185"/>
      <c r="H441" s="185"/>
      <c r="I441" s="185"/>
    </row>
  </sheetData>
  <mergeCells count="68">
    <mergeCell ref="A421:C421"/>
    <mergeCell ref="A422:C422"/>
    <mergeCell ref="A423:C423"/>
    <mergeCell ref="A426:C426"/>
    <mergeCell ref="A405:C405"/>
    <mergeCell ref="A418:C418"/>
    <mergeCell ref="A420:C420"/>
    <mergeCell ref="A400:C400"/>
    <mergeCell ref="A402:C402"/>
    <mergeCell ref="A403:C403"/>
    <mergeCell ref="A404:C404"/>
    <mergeCell ref="A342:C342"/>
    <mergeCell ref="A385:C385"/>
    <mergeCell ref="A395:C395"/>
    <mergeCell ref="A380:C380"/>
    <mergeCell ref="A382:C382"/>
    <mergeCell ref="A383:C383"/>
    <mergeCell ref="A384:C384"/>
    <mergeCell ref="A1:H1"/>
    <mergeCell ref="A327:C327"/>
    <mergeCell ref="A329:C329"/>
    <mergeCell ref="A330:C330"/>
    <mergeCell ref="A331:C331"/>
    <mergeCell ref="A237:C237"/>
    <mergeCell ref="A230:C230"/>
    <mergeCell ref="A227:C227"/>
    <mergeCell ref="A229:B229"/>
    <mergeCell ref="A231:C231"/>
    <mergeCell ref="A130:C130"/>
    <mergeCell ref="A182:C182"/>
    <mergeCell ref="A185:C185"/>
    <mergeCell ref="A186:C186"/>
    <mergeCell ref="A187:C187"/>
    <mergeCell ref="A43:C43"/>
    <mergeCell ref="A197:C197"/>
    <mergeCell ref="A332:C332"/>
    <mergeCell ref="A286:C286"/>
    <mergeCell ref="A288:C288"/>
    <mergeCell ref="A289:C289"/>
    <mergeCell ref="A290:C290"/>
    <mergeCell ref="A291:C291"/>
    <mergeCell ref="A301:C301"/>
    <mergeCell ref="A9:C9"/>
    <mergeCell ref="A10:C10"/>
    <mergeCell ref="A20:C20"/>
    <mergeCell ref="A28:C28"/>
    <mergeCell ref="A53:C53"/>
    <mergeCell ref="A2:G2"/>
    <mergeCell ref="A4:C4"/>
    <mergeCell ref="A6:C6"/>
    <mergeCell ref="A7:C7"/>
    <mergeCell ref="A8:C8"/>
    <mergeCell ref="A441:I441"/>
    <mergeCell ref="A30:C30"/>
    <mergeCell ref="A31:C31"/>
    <mergeCell ref="A32:C32"/>
    <mergeCell ref="A33:C33"/>
    <mergeCell ref="A232:C232"/>
    <mergeCell ref="A120:C120"/>
    <mergeCell ref="A55:C55"/>
    <mergeCell ref="A56:C56"/>
    <mergeCell ref="A57:C57"/>
    <mergeCell ref="A58:C58"/>
    <mergeCell ref="A69:C69"/>
    <mergeCell ref="A115:C115"/>
    <mergeCell ref="A117:C117"/>
    <mergeCell ref="A118:C118"/>
    <mergeCell ref="A119:C1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Valentina Trupković</cp:lastModifiedBy>
  <cp:lastPrinted>2024-07-09T09:19:56Z</cp:lastPrinted>
  <dcterms:created xsi:type="dcterms:W3CDTF">2022-08-12T12:51:27Z</dcterms:created>
  <dcterms:modified xsi:type="dcterms:W3CDTF">2024-07-11T07:29:22Z</dcterms:modified>
</cp:coreProperties>
</file>