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Valentina\Documents\FINANCIJSKI IZVJEŠTAJ 31.12.2023\"/>
    </mc:Choice>
  </mc:AlternateContent>
  <xr:revisionPtr revIDLastSave="0" documentId="13_ncr:1_{4D207F5B-9D39-4E23-B93F-E237BC9C3056}" xr6:coauthVersionLast="47" xr6:coauthVersionMax="47" xr10:uidLastSave="{00000000-0000-0000-0000-000000000000}"/>
  <bookViews>
    <workbookView xWindow="-120" yWindow="-120" windowWidth="29040" windowHeight="15840" tabRatio="806" activeTab="2" xr2:uid="{00000000-000D-0000-FFFF-FFFF00000000}"/>
  </bookViews>
  <sheets>
    <sheet name="SAŽETAK" sheetId="10" r:id="rId1"/>
    <sheet name="Račun prihoda i rashoda" sheetId="11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 " sheetId="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10" l="1"/>
  <c r="J9" i="10" s="1"/>
  <c r="I12" i="10"/>
  <c r="J12" i="10" s="1"/>
  <c r="I13" i="10"/>
  <c r="J13" i="10" s="1"/>
  <c r="H8" i="10"/>
  <c r="F12" i="5"/>
  <c r="F11" i="5"/>
  <c r="E12" i="5"/>
  <c r="E14" i="5"/>
  <c r="F14" i="5" s="1"/>
  <c r="E11" i="5"/>
  <c r="F31" i="8" l="1"/>
  <c r="F32" i="8"/>
  <c r="F35" i="8"/>
  <c r="F36" i="8"/>
  <c r="F37" i="8"/>
  <c r="F38" i="8"/>
  <c r="F39" i="8"/>
  <c r="F40" i="8"/>
  <c r="F41" i="8"/>
  <c r="F42" i="8"/>
  <c r="F43" i="8"/>
  <c r="F44" i="8"/>
  <c r="F30" i="8"/>
  <c r="E31" i="8"/>
  <c r="E32" i="8"/>
  <c r="E35" i="8"/>
  <c r="E36" i="8"/>
  <c r="E37" i="8"/>
  <c r="E38" i="8"/>
  <c r="E39" i="8"/>
  <c r="E40" i="8"/>
  <c r="E41" i="8"/>
  <c r="E42" i="8"/>
  <c r="E43" i="8"/>
  <c r="E44" i="8"/>
  <c r="E30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11" i="8"/>
  <c r="E12" i="8"/>
  <c r="E13" i="8"/>
  <c r="E16" i="8"/>
  <c r="E17" i="8"/>
  <c r="E18" i="8"/>
  <c r="E19" i="8"/>
  <c r="E20" i="8"/>
  <c r="E21" i="8"/>
  <c r="E22" i="8"/>
  <c r="E23" i="8"/>
  <c r="E24" i="8"/>
  <c r="E25" i="8"/>
  <c r="I78" i="11" l="1"/>
  <c r="I79" i="11"/>
  <c r="I80" i="11"/>
  <c r="I81" i="11"/>
  <c r="I82" i="11"/>
  <c r="I85" i="11"/>
  <c r="I86" i="11"/>
  <c r="I87" i="11"/>
  <c r="I88" i="11"/>
  <c r="I89" i="11"/>
  <c r="I90" i="11"/>
  <c r="I95" i="11"/>
  <c r="I96" i="11"/>
  <c r="I97" i="11"/>
  <c r="I98" i="11"/>
  <c r="I100" i="11"/>
  <c r="I101" i="11"/>
  <c r="I102" i="11"/>
  <c r="I103" i="11"/>
  <c r="I104" i="11"/>
  <c r="I106" i="11"/>
  <c r="I108" i="11"/>
  <c r="I109" i="11"/>
  <c r="I110" i="11"/>
  <c r="I111" i="11"/>
  <c r="I112" i="11"/>
  <c r="I113" i="11"/>
  <c r="I115" i="11"/>
  <c r="I116" i="11"/>
  <c r="I121" i="11"/>
  <c r="I123" i="11"/>
  <c r="I124" i="11"/>
  <c r="I125" i="11"/>
  <c r="I126" i="11"/>
  <c r="I127" i="11"/>
  <c r="I128" i="11"/>
  <c r="I129" i="11"/>
  <c r="I130" i="11"/>
  <c r="I131" i="11"/>
  <c r="I132" i="11"/>
  <c r="I136" i="11"/>
  <c r="I137" i="11"/>
  <c r="I140" i="11"/>
  <c r="I142" i="11"/>
  <c r="I146" i="11"/>
  <c r="I147" i="11"/>
  <c r="I151" i="11"/>
  <c r="I156" i="11"/>
  <c r="I161" i="11"/>
  <c r="I163" i="11"/>
  <c r="I164" i="11"/>
  <c r="I167" i="11"/>
  <c r="I168" i="11"/>
  <c r="I169" i="11"/>
  <c r="H78" i="11"/>
  <c r="H79" i="11"/>
  <c r="H80" i="11"/>
  <c r="H82" i="11"/>
  <c r="H85" i="11"/>
  <c r="H87" i="11"/>
  <c r="H88" i="11"/>
  <c r="H89" i="11"/>
  <c r="H90" i="11"/>
  <c r="H91" i="11"/>
  <c r="H95" i="11"/>
  <c r="H96" i="11"/>
  <c r="H97" i="11"/>
  <c r="H98" i="11"/>
  <c r="H100" i="11"/>
  <c r="H101" i="11"/>
  <c r="H102" i="11"/>
  <c r="H103" i="11"/>
  <c r="H104" i="11"/>
  <c r="H108" i="11"/>
  <c r="H109" i="11"/>
  <c r="H110" i="11"/>
  <c r="H111" i="11"/>
  <c r="H112" i="11"/>
  <c r="H113" i="11"/>
  <c r="H115" i="11"/>
  <c r="H116" i="11"/>
  <c r="H121" i="11"/>
  <c r="H123" i="11"/>
  <c r="H124" i="11"/>
  <c r="H126" i="11"/>
  <c r="H127" i="11"/>
  <c r="H128" i="11"/>
  <c r="H129" i="11"/>
  <c r="H130" i="11"/>
  <c r="H131" i="11"/>
  <c r="H132" i="11"/>
  <c r="H136" i="11"/>
  <c r="H140" i="11"/>
  <c r="H146" i="11"/>
  <c r="H147" i="11"/>
  <c r="H151" i="11"/>
  <c r="H156" i="11"/>
  <c r="H163" i="11"/>
  <c r="H168" i="11"/>
  <c r="H169" i="11"/>
  <c r="I10" i="11"/>
  <c r="I11" i="11"/>
  <c r="I13" i="11"/>
  <c r="I16" i="11"/>
  <c r="I18" i="11"/>
  <c r="I20" i="11"/>
  <c r="I21" i="11"/>
  <c r="I22" i="11"/>
  <c r="I23" i="11"/>
  <c r="I24" i="11"/>
  <c r="I27" i="11"/>
  <c r="I30" i="11"/>
  <c r="I35" i="11"/>
  <c r="I38" i="11"/>
  <c r="I39" i="11"/>
  <c r="I44" i="11"/>
  <c r="I45" i="11"/>
  <c r="I49" i="11"/>
  <c r="I51" i="11"/>
  <c r="I54" i="11"/>
  <c r="I60" i="11"/>
  <c r="I61" i="11"/>
  <c r="I62" i="11"/>
  <c r="I63" i="11"/>
  <c r="I64" i="11"/>
  <c r="I65" i="11"/>
  <c r="I66" i="11"/>
  <c r="H10" i="11"/>
  <c r="H11" i="11"/>
  <c r="H13" i="11"/>
  <c r="H16" i="11"/>
  <c r="H18" i="11"/>
  <c r="H20" i="11"/>
  <c r="H22" i="11"/>
  <c r="H23" i="11"/>
  <c r="H24" i="11"/>
  <c r="H27" i="11"/>
  <c r="H30" i="11"/>
  <c r="H38" i="11"/>
  <c r="H39" i="11"/>
  <c r="H44" i="11"/>
  <c r="H46" i="11"/>
  <c r="H49" i="11"/>
  <c r="H51" i="11"/>
  <c r="H54" i="11"/>
  <c r="I405" i="2"/>
  <c r="I406" i="2"/>
  <c r="I410" i="2"/>
  <c r="I412" i="2"/>
  <c r="I414" i="2"/>
  <c r="I416" i="2"/>
  <c r="I421" i="2"/>
  <c r="I428" i="2"/>
  <c r="I368" i="2"/>
  <c r="I375" i="2"/>
  <c r="I379" i="2"/>
  <c r="I384" i="2"/>
  <c r="I343" i="2"/>
  <c r="I338" i="2"/>
  <c r="I334" i="2"/>
  <c r="I326" i="2"/>
  <c r="I313" i="2"/>
  <c r="I279" i="2"/>
  <c r="I276" i="2"/>
  <c r="I277" i="2"/>
  <c r="I286" i="2"/>
  <c r="I288" i="2"/>
  <c r="I294" i="2"/>
  <c r="I209" i="2"/>
  <c r="I211" i="2"/>
  <c r="I213" i="2"/>
  <c r="I214" i="2"/>
  <c r="I215" i="2"/>
  <c r="I217" i="2"/>
  <c r="I219" i="2"/>
  <c r="I220" i="2"/>
  <c r="I221" i="2"/>
  <c r="I222" i="2"/>
  <c r="I223" i="2"/>
  <c r="I224" i="2"/>
  <c r="I226" i="2"/>
  <c r="I227" i="2"/>
  <c r="I234" i="2"/>
  <c r="I237" i="2"/>
  <c r="I240" i="2"/>
  <c r="I241" i="2"/>
  <c r="I246" i="2"/>
  <c r="I247" i="2"/>
  <c r="I249" i="2"/>
  <c r="I250" i="2"/>
  <c r="I251" i="2"/>
  <c r="I252" i="2"/>
  <c r="I208" i="2"/>
  <c r="I206" i="2"/>
  <c r="I144" i="2"/>
  <c r="I145" i="2"/>
  <c r="I149" i="2"/>
  <c r="I150" i="2"/>
  <c r="I157" i="2"/>
  <c r="I163" i="2"/>
  <c r="I164" i="2"/>
  <c r="I165" i="2"/>
  <c r="I166" i="2"/>
  <c r="I169" i="2"/>
  <c r="I172" i="2"/>
  <c r="I173" i="2"/>
  <c r="I174" i="2"/>
  <c r="I183" i="2"/>
  <c r="I184" i="2"/>
  <c r="I140" i="2"/>
  <c r="I133" i="2"/>
  <c r="I134" i="2"/>
  <c r="I135" i="2"/>
  <c r="I136" i="2"/>
  <c r="I137" i="2"/>
  <c r="I123" i="2"/>
  <c r="I121" i="2"/>
  <c r="I119" i="2"/>
  <c r="I117" i="2"/>
  <c r="I111" i="2"/>
  <c r="I58" i="2"/>
  <c r="I60" i="2"/>
  <c r="I61" i="2"/>
  <c r="I79" i="2"/>
  <c r="I57" i="2"/>
  <c r="I35" i="2"/>
  <c r="I36" i="2"/>
  <c r="I39" i="2"/>
  <c r="I40" i="2"/>
  <c r="I41" i="2"/>
  <c r="I43" i="2"/>
  <c r="I44" i="2"/>
  <c r="I45" i="2"/>
  <c r="I47" i="2"/>
  <c r="I50" i="2"/>
  <c r="I11" i="2"/>
  <c r="I12" i="2"/>
  <c r="I15" i="2"/>
  <c r="I16" i="2"/>
  <c r="I19" i="2"/>
  <c r="I21" i="2"/>
  <c r="H405" i="2"/>
  <c r="H406" i="2"/>
  <c r="H408" i="2"/>
  <c r="H409" i="2"/>
  <c r="H410" i="2"/>
  <c r="H412" i="2"/>
  <c r="H414" i="2"/>
  <c r="H415" i="2"/>
  <c r="H416" i="2"/>
  <c r="H428" i="2"/>
  <c r="H439" i="2"/>
  <c r="H368" i="2"/>
  <c r="H369" i="2"/>
  <c r="H371" i="2"/>
  <c r="H372" i="2"/>
  <c r="H375" i="2"/>
  <c r="H379" i="2"/>
  <c r="H383" i="2"/>
  <c r="H384" i="2"/>
  <c r="H313" i="2"/>
  <c r="H318" i="2"/>
  <c r="H326" i="2"/>
  <c r="H334" i="2"/>
  <c r="H338" i="2"/>
  <c r="H343" i="2"/>
  <c r="H348" i="2"/>
  <c r="H351" i="2"/>
  <c r="H288" i="2"/>
  <c r="H289" i="2"/>
  <c r="H286" i="2"/>
  <c r="H273" i="2"/>
  <c r="H274" i="2"/>
  <c r="H276" i="2"/>
  <c r="H279" i="2"/>
  <c r="H268" i="2"/>
  <c r="H267" i="2"/>
  <c r="H234" i="2"/>
  <c r="H206" i="2"/>
  <c r="H208" i="2"/>
  <c r="H209" i="2"/>
  <c r="H211" i="2"/>
  <c r="H213" i="2"/>
  <c r="H214" i="2"/>
  <c r="H219" i="2"/>
  <c r="H220" i="2"/>
  <c r="H221" i="2"/>
  <c r="H222" i="2"/>
  <c r="H223" i="2"/>
  <c r="H224" i="2"/>
  <c r="H226" i="2"/>
  <c r="H227" i="2"/>
  <c r="H237" i="2"/>
  <c r="H240" i="2"/>
  <c r="H133" i="2"/>
  <c r="H134" i="2"/>
  <c r="H135" i="2"/>
  <c r="H136" i="2"/>
  <c r="H137" i="2"/>
  <c r="H138" i="2"/>
  <c r="H140" i="2"/>
  <c r="H144" i="2"/>
  <c r="H145" i="2"/>
  <c r="H147" i="2"/>
  <c r="H149" i="2"/>
  <c r="H150" i="2"/>
  <c r="H157" i="2"/>
  <c r="H163" i="2"/>
  <c r="H165" i="2"/>
  <c r="H172" i="2"/>
  <c r="H173" i="2"/>
  <c r="H174" i="2"/>
  <c r="H183" i="2"/>
  <c r="H184" i="2"/>
  <c r="H123" i="2"/>
  <c r="H117" i="2"/>
  <c r="H111" i="2"/>
  <c r="H87" i="2"/>
  <c r="H89" i="2"/>
  <c r="H90" i="2"/>
  <c r="H104" i="2"/>
  <c r="H86" i="2"/>
  <c r="H79" i="2"/>
  <c r="H58" i="2"/>
  <c r="H60" i="2"/>
  <c r="H61" i="2"/>
  <c r="H57" i="2"/>
  <c r="H35" i="2"/>
  <c r="H36" i="2"/>
  <c r="H39" i="2"/>
  <c r="H40" i="2"/>
  <c r="H43" i="2"/>
  <c r="H44" i="2"/>
  <c r="H45" i="2"/>
  <c r="H47" i="2"/>
  <c r="H50" i="2"/>
  <c r="H11" i="2"/>
  <c r="H12" i="2"/>
  <c r="H17" i="2"/>
  <c r="H19" i="2"/>
  <c r="H21" i="2"/>
  <c r="H23" i="2"/>
  <c r="G57" i="11"/>
  <c r="G37" i="11"/>
  <c r="G152" i="11"/>
  <c r="I152" i="11" s="1"/>
  <c r="G92" i="11"/>
  <c r="G134" i="11"/>
  <c r="G99" i="11"/>
  <c r="F170" i="11"/>
  <c r="F92" i="11"/>
  <c r="F81" i="11"/>
  <c r="H81" i="11" s="1"/>
  <c r="F19" i="11"/>
  <c r="G404" i="2"/>
  <c r="G287" i="2"/>
  <c r="I287" i="2" s="1"/>
  <c r="G275" i="2"/>
  <c r="G272" i="2" s="1"/>
  <c r="G261" i="2" s="1"/>
  <c r="G298" i="2" s="1"/>
  <c r="F287" i="2"/>
  <c r="H287" i="2" s="1"/>
  <c r="F275" i="2"/>
  <c r="F272" i="2" s="1"/>
  <c r="F261" i="2" s="1"/>
  <c r="C12" i="5"/>
  <c r="D13" i="5"/>
  <c r="E13" i="5" s="1"/>
  <c r="F13" i="5" s="1"/>
  <c r="B13" i="5"/>
  <c r="B12" i="5" s="1"/>
  <c r="E67" i="11"/>
  <c r="D30" i="8"/>
  <c r="B30" i="8"/>
  <c r="D11" i="8"/>
  <c r="E11" i="8" s="1"/>
  <c r="B11" i="8"/>
  <c r="F133" i="11"/>
  <c r="F143" i="11"/>
  <c r="H143" i="11" s="1"/>
  <c r="I491" i="2"/>
  <c r="I490" i="2" s="1"/>
  <c r="I489" i="2" s="1"/>
  <c r="I480" i="2"/>
  <c r="I472" i="2"/>
  <c r="I456" i="2"/>
  <c r="H491" i="2"/>
  <c r="H490" i="2" s="1"/>
  <c r="H489" i="2" s="1"/>
  <c r="H480" i="2"/>
  <c r="H472" i="2"/>
  <c r="H456" i="2"/>
  <c r="H152" i="11" l="1"/>
  <c r="H92" i="11"/>
  <c r="H272" i="2"/>
  <c r="I272" i="2"/>
  <c r="H275" i="2"/>
  <c r="I261" i="2"/>
  <c r="H298" i="2"/>
  <c r="H261" i="2"/>
  <c r="I466" i="2"/>
  <c r="I455" i="2" s="1"/>
  <c r="I499" i="2" s="1"/>
  <c r="H466" i="2"/>
  <c r="H499" i="2" s="1"/>
  <c r="G175" i="2" l="1"/>
  <c r="E46" i="11" l="1"/>
  <c r="I46" i="11" s="1"/>
  <c r="E19" i="11"/>
  <c r="E170" i="11"/>
  <c r="E143" i="11"/>
  <c r="I143" i="11" s="1"/>
  <c r="E133" i="11"/>
  <c r="E92" i="11"/>
  <c r="I92" i="11" s="1"/>
  <c r="F172" i="11"/>
  <c r="E83" i="11"/>
  <c r="E172" i="11" l="1"/>
  <c r="E162" i="11"/>
  <c r="E155" i="11"/>
  <c r="E145" i="11"/>
  <c r="E144" i="11" s="1"/>
  <c r="E135" i="11"/>
  <c r="E119" i="11"/>
  <c r="E117" i="11"/>
  <c r="E107" i="11"/>
  <c r="E99" i="11"/>
  <c r="I99" i="11" s="1"/>
  <c r="E94" i="11"/>
  <c r="E77" i="11"/>
  <c r="E57" i="11"/>
  <c r="I57" i="11" s="1"/>
  <c r="E48" i="11"/>
  <c r="E47" i="11" s="1"/>
  <c r="E37" i="11"/>
  <c r="I37" i="11" s="1"/>
  <c r="E34" i="11"/>
  <c r="E32" i="11"/>
  <c r="E26" i="11"/>
  <c r="E25" i="11" s="1"/>
  <c r="E12" i="11"/>
  <c r="E9" i="11"/>
  <c r="G170" i="11"/>
  <c r="G162" i="11"/>
  <c r="F162" i="11"/>
  <c r="G155" i="11"/>
  <c r="F155" i="11"/>
  <c r="G145" i="11"/>
  <c r="F145" i="11"/>
  <c r="F144" i="11" s="1"/>
  <c r="F135" i="11"/>
  <c r="G133" i="11"/>
  <c r="G119" i="11"/>
  <c r="F119" i="11"/>
  <c r="G117" i="11"/>
  <c r="F117" i="11"/>
  <c r="G107" i="11"/>
  <c r="F107" i="11"/>
  <c r="F99" i="11"/>
  <c r="H99" i="11" s="1"/>
  <c r="G94" i="11"/>
  <c r="F94" i="11"/>
  <c r="G83" i="11"/>
  <c r="F83" i="11"/>
  <c r="G77" i="11"/>
  <c r="F77" i="11"/>
  <c r="G67" i="11"/>
  <c r="F57" i="11"/>
  <c r="H57" i="11" s="1"/>
  <c r="G48" i="11"/>
  <c r="F48" i="11"/>
  <c r="F47" i="11" s="1"/>
  <c r="F37" i="11"/>
  <c r="H37" i="11" s="1"/>
  <c r="G34" i="11"/>
  <c r="F34" i="11"/>
  <c r="G32" i="11"/>
  <c r="F32" i="11"/>
  <c r="G26" i="11"/>
  <c r="F26" i="11"/>
  <c r="F25" i="11" s="1"/>
  <c r="G19" i="11"/>
  <c r="G12" i="11"/>
  <c r="F12" i="11"/>
  <c r="G9" i="11"/>
  <c r="F9" i="11"/>
  <c r="H107" i="11" l="1"/>
  <c r="I107" i="11"/>
  <c r="I162" i="11"/>
  <c r="H162" i="11"/>
  <c r="I83" i="11"/>
  <c r="H83" i="11"/>
  <c r="I12" i="11"/>
  <c r="H12" i="11"/>
  <c r="I94" i="11"/>
  <c r="H94" i="11"/>
  <c r="I34" i="11"/>
  <c r="H119" i="11"/>
  <c r="I119" i="11"/>
  <c r="H155" i="11"/>
  <c r="I155" i="11"/>
  <c r="E134" i="11"/>
  <c r="I134" i="11" s="1"/>
  <c r="I135" i="11"/>
  <c r="G25" i="11"/>
  <c r="I26" i="11"/>
  <c r="H26" i="11"/>
  <c r="F134" i="11"/>
  <c r="H134" i="11" s="1"/>
  <c r="H135" i="11"/>
  <c r="I9" i="11"/>
  <c r="H9" i="11"/>
  <c r="H48" i="11"/>
  <c r="I48" i="11"/>
  <c r="I170" i="11"/>
  <c r="H170" i="11"/>
  <c r="I32" i="11"/>
  <c r="H32" i="11"/>
  <c r="G144" i="11"/>
  <c r="H145" i="11"/>
  <c r="I145" i="11"/>
  <c r="I19" i="11"/>
  <c r="H19" i="11"/>
  <c r="I77" i="11"/>
  <c r="H77" i="11"/>
  <c r="I133" i="11"/>
  <c r="H133" i="11"/>
  <c r="G70" i="11"/>
  <c r="F70" i="11"/>
  <c r="F8" i="11"/>
  <c r="E154" i="11"/>
  <c r="E153" i="11" s="1"/>
  <c r="E70" i="11"/>
  <c r="F154" i="11"/>
  <c r="F153" i="11" s="1"/>
  <c r="E93" i="11"/>
  <c r="E33" i="11"/>
  <c r="E8" i="11"/>
  <c r="E76" i="11"/>
  <c r="F93" i="11"/>
  <c r="F76" i="11"/>
  <c r="F75" i="11" s="1"/>
  <c r="G76" i="11"/>
  <c r="F33" i="11"/>
  <c r="G33" i="11"/>
  <c r="G154" i="11"/>
  <c r="G8" i="11"/>
  <c r="G47" i="11"/>
  <c r="G172" i="11"/>
  <c r="G93" i="11"/>
  <c r="I33" i="11" l="1"/>
  <c r="H33" i="11"/>
  <c r="H172" i="11"/>
  <c r="I172" i="11"/>
  <c r="I93" i="11"/>
  <c r="H93" i="11"/>
  <c r="H70" i="11"/>
  <c r="I70" i="11"/>
  <c r="H47" i="11"/>
  <c r="I47" i="11"/>
  <c r="I8" i="11"/>
  <c r="H8" i="11"/>
  <c r="H25" i="11"/>
  <c r="I25" i="11"/>
  <c r="I76" i="11"/>
  <c r="H76" i="11"/>
  <c r="G75" i="11"/>
  <c r="H154" i="11"/>
  <c r="I154" i="11"/>
  <c r="E75" i="11"/>
  <c r="I144" i="11"/>
  <c r="H144" i="11"/>
  <c r="E69" i="11"/>
  <c r="F69" i="11"/>
  <c r="G69" i="11"/>
  <c r="F7" i="11"/>
  <c r="E171" i="11"/>
  <c r="E7" i="11"/>
  <c r="F171" i="11"/>
  <c r="G153" i="11"/>
  <c r="G7" i="11"/>
  <c r="H7" i="11" l="1"/>
  <c r="I7" i="11"/>
  <c r="I153" i="11"/>
  <c r="H153" i="11"/>
  <c r="H75" i="11"/>
  <c r="I75" i="11"/>
  <c r="I69" i="11"/>
  <c r="H69" i="11"/>
  <c r="G171" i="11"/>
  <c r="H171" i="11" l="1"/>
  <c r="I171" i="11"/>
  <c r="G491" i="2"/>
  <c r="G490" i="2" s="1"/>
  <c r="G489" i="2" s="1"/>
  <c r="F491" i="2"/>
  <c r="F490" i="2" s="1"/>
  <c r="F489" i="2" s="1"/>
  <c r="E491" i="2"/>
  <c r="E490" i="2" s="1"/>
  <c r="E489" i="2" s="1"/>
  <c r="G480" i="2"/>
  <c r="F480" i="2"/>
  <c r="F466" i="2" s="1"/>
  <c r="E480" i="2"/>
  <c r="E466" i="2" s="1"/>
  <c r="G472" i="2"/>
  <c r="G456" i="2"/>
  <c r="F456" i="2"/>
  <c r="E456" i="2"/>
  <c r="E138" i="2"/>
  <c r="I138" i="2" s="1"/>
  <c r="E298" i="2"/>
  <c r="I298" i="2" s="1"/>
  <c r="E275" i="2"/>
  <c r="I275" i="2" s="1"/>
  <c r="E248" i="2"/>
  <c r="I248" i="2" s="1"/>
  <c r="E162" i="2"/>
  <c r="E17" i="2"/>
  <c r="E438" i="2"/>
  <c r="E437" i="2" s="1"/>
  <c r="E436" i="2" s="1"/>
  <c r="E427" i="2"/>
  <c r="E419" i="2"/>
  <c r="E404" i="2"/>
  <c r="E382" i="2"/>
  <c r="E377" i="2"/>
  <c r="E373" i="2"/>
  <c r="E367" i="2"/>
  <c r="E336" i="2"/>
  <c r="E325" i="2"/>
  <c r="E317" i="2"/>
  <c r="E312" i="2"/>
  <c r="E239" i="2"/>
  <c r="E238" i="2" s="1"/>
  <c r="E230" i="2"/>
  <c r="E228" i="2"/>
  <c r="E218" i="2"/>
  <c r="E210" i="2"/>
  <c r="E205" i="2"/>
  <c r="E175" i="2"/>
  <c r="I175" i="2" s="1"/>
  <c r="E171" i="2"/>
  <c r="E170" i="2" s="1"/>
  <c r="E156" i="2"/>
  <c r="E148" i="2"/>
  <c r="E143" i="2"/>
  <c r="E132" i="2"/>
  <c r="E34" i="2"/>
  <c r="E33" i="2" s="1"/>
  <c r="E20" i="2"/>
  <c r="G438" i="2"/>
  <c r="F438" i="2"/>
  <c r="F437" i="2" s="1"/>
  <c r="F436" i="2" s="1"/>
  <c r="G427" i="2"/>
  <c r="F427" i="2"/>
  <c r="G419" i="2"/>
  <c r="F419" i="2"/>
  <c r="G403" i="2"/>
  <c r="F404" i="2"/>
  <c r="G382" i="2"/>
  <c r="F382" i="2"/>
  <c r="G377" i="2"/>
  <c r="F377" i="2"/>
  <c r="G373" i="2"/>
  <c r="F373" i="2"/>
  <c r="G367" i="2"/>
  <c r="F367" i="2"/>
  <c r="G336" i="2"/>
  <c r="F336" i="2"/>
  <c r="G325" i="2"/>
  <c r="F325" i="2"/>
  <c r="G317" i="2"/>
  <c r="F317" i="2"/>
  <c r="G312" i="2"/>
  <c r="F312" i="2"/>
  <c r="G239" i="2"/>
  <c r="F239" i="2"/>
  <c r="F238" i="2" s="1"/>
  <c r="G230" i="2"/>
  <c r="F230" i="2"/>
  <c r="G228" i="2"/>
  <c r="F228" i="2"/>
  <c r="G218" i="2"/>
  <c r="F218" i="2"/>
  <c r="G210" i="2"/>
  <c r="I210" i="2" s="1"/>
  <c r="F210" i="2"/>
  <c r="G205" i="2"/>
  <c r="F205" i="2"/>
  <c r="F175" i="2"/>
  <c r="H175" i="2" s="1"/>
  <c r="G171" i="2"/>
  <c r="F171" i="2"/>
  <c r="F170" i="2" s="1"/>
  <c r="G162" i="2"/>
  <c r="G156" i="2"/>
  <c r="F156" i="2"/>
  <c r="G148" i="2"/>
  <c r="F148" i="2"/>
  <c r="G143" i="2"/>
  <c r="I143" i="2" s="1"/>
  <c r="F143" i="2"/>
  <c r="G132" i="2"/>
  <c r="F132" i="2"/>
  <c r="F131" i="2" s="1"/>
  <c r="G34" i="2"/>
  <c r="F34" i="2"/>
  <c r="F33" i="2" s="1"/>
  <c r="G20" i="2"/>
  <c r="F20" i="2"/>
  <c r="G10" i="2"/>
  <c r="F10" i="2"/>
  <c r="I34" i="2" l="1"/>
  <c r="I132" i="2"/>
  <c r="I205" i="2"/>
  <c r="I148" i="2"/>
  <c r="I218" i="2"/>
  <c r="I239" i="2"/>
  <c r="H325" i="2"/>
  <c r="I325" i="2"/>
  <c r="I373" i="2"/>
  <c r="H373" i="2"/>
  <c r="I156" i="2"/>
  <c r="I336" i="2"/>
  <c r="H336" i="2"/>
  <c r="H377" i="2"/>
  <c r="I377" i="2"/>
  <c r="H162" i="2"/>
  <c r="I162" i="2"/>
  <c r="E10" i="2"/>
  <c r="E9" i="2" s="1"/>
  <c r="I17" i="2"/>
  <c r="I20" i="2"/>
  <c r="I230" i="2"/>
  <c r="H317" i="2"/>
  <c r="I317" i="2"/>
  <c r="H367" i="2"/>
  <c r="I367" i="2"/>
  <c r="H382" i="2"/>
  <c r="I382" i="2"/>
  <c r="I427" i="2"/>
  <c r="H427" i="2"/>
  <c r="H312" i="2"/>
  <c r="I312" i="2"/>
  <c r="I419" i="2"/>
  <c r="I171" i="2"/>
  <c r="F403" i="2"/>
  <c r="H403" i="2" s="1"/>
  <c r="H404" i="2"/>
  <c r="E403" i="2"/>
  <c r="I403" i="2" s="1"/>
  <c r="I404" i="2"/>
  <c r="G437" i="2"/>
  <c r="H438" i="2"/>
  <c r="H20" i="2"/>
  <c r="H143" i="2"/>
  <c r="H210" i="2"/>
  <c r="H230" i="2"/>
  <c r="G170" i="2"/>
  <c r="H171" i="2"/>
  <c r="G33" i="2"/>
  <c r="H34" i="2"/>
  <c r="H148" i="2"/>
  <c r="H218" i="2"/>
  <c r="G238" i="2"/>
  <c r="H239" i="2"/>
  <c r="H10" i="2"/>
  <c r="G131" i="2"/>
  <c r="H132" i="2"/>
  <c r="H156" i="2"/>
  <c r="H205" i="2"/>
  <c r="E131" i="2"/>
  <c r="E366" i="2"/>
  <c r="G466" i="2"/>
  <c r="G455" i="2" s="1"/>
  <c r="G499" i="2" s="1"/>
  <c r="E455" i="2"/>
  <c r="E499" i="2" s="1"/>
  <c r="F455" i="2"/>
  <c r="F499" i="2" s="1"/>
  <c r="F376" i="2"/>
  <c r="G376" i="2"/>
  <c r="E376" i="2"/>
  <c r="F142" i="2"/>
  <c r="F130" i="2" s="1"/>
  <c r="F186" i="2" s="1"/>
  <c r="E204" i="2"/>
  <c r="E193" i="2" s="1"/>
  <c r="E254" i="2" s="1"/>
  <c r="G413" i="2"/>
  <c r="F366" i="2"/>
  <c r="F413" i="2"/>
  <c r="E311" i="2"/>
  <c r="E305" i="2" s="1"/>
  <c r="E358" i="2" s="1"/>
  <c r="E413" i="2"/>
  <c r="E142" i="2"/>
  <c r="F204" i="2"/>
  <c r="F193" i="2" s="1"/>
  <c r="F254" i="2" s="1"/>
  <c r="F311" i="2"/>
  <c r="F305" i="2" s="1"/>
  <c r="F358" i="2" s="1"/>
  <c r="G9" i="2"/>
  <c r="G204" i="2"/>
  <c r="G311" i="2"/>
  <c r="G366" i="2"/>
  <c r="F9" i="2"/>
  <c r="G142" i="2"/>
  <c r="I10" i="2" l="1"/>
  <c r="E365" i="2"/>
  <c r="E395" i="2" s="1"/>
  <c r="E402" i="2"/>
  <c r="E448" i="2" s="1"/>
  <c r="I204" i="2"/>
  <c r="I142" i="2"/>
  <c r="I9" i="2"/>
  <c r="H33" i="2"/>
  <c r="I33" i="2"/>
  <c r="H376" i="2"/>
  <c r="I376" i="2"/>
  <c r="H238" i="2"/>
  <c r="I238" i="2"/>
  <c r="H170" i="2"/>
  <c r="I170" i="2"/>
  <c r="G436" i="2"/>
  <c r="H436" i="2" s="1"/>
  <c r="H437" i="2"/>
  <c r="G402" i="2"/>
  <c r="I413" i="2"/>
  <c r="H413" i="2"/>
  <c r="F402" i="2"/>
  <c r="F448" i="2" s="1"/>
  <c r="I366" i="2"/>
  <c r="H366" i="2"/>
  <c r="G305" i="2"/>
  <c r="I311" i="2"/>
  <c r="H311" i="2"/>
  <c r="H131" i="2"/>
  <c r="I131" i="2"/>
  <c r="G193" i="2"/>
  <c r="I193" i="2" s="1"/>
  <c r="H204" i="2"/>
  <c r="G26" i="2"/>
  <c r="H9" i="2"/>
  <c r="G130" i="2"/>
  <c r="H142" i="2"/>
  <c r="E130" i="2"/>
  <c r="E186" i="2" s="1"/>
  <c r="F365" i="2"/>
  <c r="F395" i="2" s="1"/>
  <c r="G365" i="2"/>
  <c r="F37" i="10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F14" i="10"/>
  <c r="H11" i="10"/>
  <c r="G11" i="10"/>
  <c r="I11" i="10" s="1"/>
  <c r="J11" i="10" s="1"/>
  <c r="F11" i="10"/>
  <c r="G8" i="10"/>
  <c r="I8" i="10" s="1"/>
  <c r="J8" i="10" s="1"/>
  <c r="F8" i="10"/>
  <c r="I130" i="2" l="1"/>
  <c r="H26" i="2"/>
  <c r="I26" i="2"/>
  <c r="G358" i="2"/>
  <c r="I305" i="2"/>
  <c r="H305" i="2"/>
  <c r="G448" i="2"/>
  <c r="I402" i="2"/>
  <c r="H402" i="2"/>
  <c r="G395" i="2"/>
  <c r="I365" i="2"/>
  <c r="H365" i="2"/>
  <c r="G254" i="2"/>
  <c r="H193" i="2"/>
  <c r="G186" i="2"/>
  <c r="H130" i="2"/>
  <c r="G14" i="10"/>
  <c r="H14" i="10"/>
  <c r="H22" i="10" s="1"/>
  <c r="H28" i="10" s="1"/>
  <c r="H29" i="10" s="1"/>
  <c r="F22" i="10"/>
  <c r="F28" i="10" s="1"/>
  <c r="F29" i="10" s="1"/>
  <c r="G22" i="10" l="1"/>
  <c r="G28" i="10" s="1"/>
  <c r="G29" i="10" s="1"/>
  <c r="I395" i="2"/>
  <c r="H395" i="2"/>
  <c r="I358" i="2"/>
  <c r="H358" i="2"/>
  <c r="H186" i="2"/>
  <c r="I186" i="2"/>
  <c r="H254" i="2"/>
  <c r="I254" i="2"/>
  <c r="I448" i="2"/>
  <c r="H448" i="2"/>
  <c r="J22" i="10" l="1"/>
  <c r="J28" i="10" s="1"/>
  <c r="J29" i="10" s="1"/>
  <c r="I22" i="10"/>
  <c r="I28" i="10" s="1"/>
  <c r="I29" i="10" s="1"/>
</calcChain>
</file>

<file path=xl/sharedStrings.xml><?xml version="1.0" encoding="utf-8"?>
<sst xmlns="http://schemas.openxmlformats.org/spreadsheetml/2006/main" count="950" uniqueCount="232">
  <si>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</si>
  <si>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</si>
  <si>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</si>
  <si>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</si>
  <si>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</si>
  <si>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</si>
  <si>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</si>
  <si>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</si>
  <si>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Rashodi poslovanja</t>
  </si>
  <si>
    <t>Rashodi za zaposlene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</si>
  <si>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</si>
  <si>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</si>
  <si>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</si>
  <si>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</si>
  <si>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</si>
  <si>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</si>
  <si>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</si>
  <si>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</si>
  <si>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</si>
  <si>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</si>
  <si>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</si>
  <si>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</si>
  <si>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</si>
  <si>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Pomoći iz inozemstva i od subjekata unutar općeg proračuna</t>
  </si>
  <si>
    <t>Rashodi za nabavu proizvedene dugotrajne imovine</t>
  </si>
  <si>
    <t>Naziv</t>
  </si>
  <si>
    <t>Plan za 2024.</t>
  </si>
  <si>
    <t>Izvršenje 2022.</t>
  </si>
  <si>
    <t>Plan 2023.</t>
  </si>
  <si>
    <t>EUR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</si>
  <si>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</si>
  <si>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</si>
  <si>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</si>
  <si>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</si>
  <si>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</si>
  <si>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</si>
  <si>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</si>
  <si>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</si>
  <si>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</si>
  <si>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</si>
  <si>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</si>
  <si>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</si>
  <si>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 xml:space="preserve">  52 Ostale pomoći</t>
  </si>
  <si>
    <t xml:space="preserve">  43 Ostali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</si>
  <si>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</si>
  <si>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</si>
  <si>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</si>
  <si>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</si>
  <si>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</si>
  <si>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</si>
  <si>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</si>
  <si>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</si>
  <si>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</si>
  <si>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</si>
  <si>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</si>
  <si>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</si>
  <si>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</si>
  <si>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</si>
  <si>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</si>
  <si>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</si>
  <si>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</si>
  <si>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</si>
  <si>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</si>
  <si>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PROGRAM 1013</t>
  </si>
  <si>
    <t>NAZIV PROGRAMA: ŠKOLSTVO</t>
  </si>
  <si>
    <t>Aktivnost 1001T100117</t>
  </si>
  <si>
    <t>Škole jednakih mogućnosti</t>
  </si>
  <si>
    <t>Izvor finanaciranja 51</t>
  </si>
  <si>
    <t>Pomoći EU</t>
  </si>
  <si>
    <t>Plaće (bruto)</t>
  </si>
  <si>
    <t>Plaće za redovan rad</t>
  </si>
  <si>
    <t>Plaće za prekovremeni rad</t>
  </si>
  <si>
    <t>Plaće za posebne uvjete rada</t>
  </si>
  <si>
    <t>Ostali rashodi za zapslene</t>
  </si>
  <si>
    <t>Ostali rashodi za zaposlene</t>
  </si>
  <si>
    <t>Doprinosi na plaće</t>
  </si>
  <si>
    <t>Doprinos za mirovinsko osiguranje</t>
  </si>
  <si>
    <t>Dobrinos za obvezno zdravstveno osiguranje</t>
  </si>
  <si>
    <t>Naknade troškova zaposlenima</t>
  </si>
  <si>
    <t>Službena putovanja</t>
  </si>
  <si>
    <t>Naknade za prijevoz, za rad na terenu i odvojeni život</t>
  </si>
  <si>
    <t>Stručno usavršavanje zaposlenika</t>
  </si>
  <si>
    <t>Ostale naknade troškova zaposlenika</t>
  </si>
  <si>
    <t>UKUPNO:</t>
  </si>
  <si>
    <t>Aktivnost T100117</t>
  </si>
  <si>
    <t>Izvor financiranja 11</t>
  </si>
  <si>
    <t>OPĆI PRIHODI I PRIMICI</t>
  </si>
  <si>
    <t>1013A1001330</t>
  </si>
  <si>
    <t>Projekt e-škole</t>
  </si>
  <si>
    <t>Izvor finanaciranja 11</t>
  </si>
  <si>
    <t>Opći prihodi i primici</t>
  </si>
  <si>
    <t>Rashodi za materijal i energiju</t>
  </si>
  <si>
    <t>Rashodi za usluge</t>
  </si>
  <si>
    <t>Naknada troškova osobama izvan radnog odnosa</t>
  </si>
  <si>
    <t>Ostali nespomenuti rashodi psolovanja</t>
  </si>
  <si>
    <t>Financijski rashodi</t>
  </si>
  <si>
    <t>Ostali financijski rashodi</t>
  </si>
  <si>
    <t>Naknade građanima i kućanstvima na temelju osiguranja i druge naknade</t>
  </si>
  <si>
    <t>Ostale naknade građanima i kućanstvima iz proračuna</t>
  </si>
  <si>
    <t>Postrojenja i oprema</t>
  </si>
  <si>
    <t>Knjige, umjetnička djela i ostale izložbene vrijednosti</t>
  </si>
  <si>
    <t>1001T100103</t>
  </si>
  <si>
    <t>ŠKOLSKI OBROCI SVIMA</t>
  </si>
  <si>
    <t>Izvor financiranja 51</t>
  </si>
  <si>
    <t>POMOĆI EU</t>
  </si>
  <si>
    <t>Uredski materijal i ostali materijalni rashodi</t>
  </si>
  <si>
    <t>Materijal i sirovine</t>
  </si>
  <si>
    <t>Energija</t>
  </si>
  <si>
    <t>1013A101314</t>
  </si>
  <si>
    <t>OSNOVNO ŠKOLSTVO</t>
  </si>
  <si>
    <t>Izvor financiranja 52</t>
  </si>
  <si>
    <t>Materijal i dijelovi za tekuće i investicijsko održavanje</t>
  </si>
  <si>
    <t>Sitni inventar i auto gume</t>
  </si>
  <si>
    <t>Vojna sredstva za jednokratnu  upotrebu</t>
  </si>
  <si>
    <t>Službena , radna i zaštitna odjeća i obuća</t>
  </si>
  <si>
    <t>Usluge telofona, pošte i prijevoza</t>
  </si>
  <si>
    <t>Usluge tekućeg i investicijskog održavanja</t>
  </si>
  <si>
    <t>Ostale usluge</t>
  </si>
  <si>
    <t>Pristojbe i naknade</t>
  </si>
  <si>
    <t>Bankarske usluge i usluge platnog prometa</t>
  </si>
  <si>
    <t>Zatezne kamate</t>
  </si>
  <si>
    <t>Naknade građanima i kućanstvima u novcu</t>
  </si>
  <si>
    <t>Naknade građanima i kućanstvima u naravi</t>
  </si>
  <si>
    <t>Uredska oprema i namještaj</t>
  </si>
  <si>
    <t>Komunikacijska oprema</t>
  </si>
  <si>
    <t>Oprema za održavanje i zaštitu</t>
  </si>
  <si>
    <t>Instrumenti uređaji i strojevi</t>
  </si>
  <si>
    <t>Sportska i glazbena oprema</t>
  </si>
  <si>
    <t>Uređaji, strojevi i oprema za ostale namjene</t>
  </si>
  <si>
    <t>Knjige</t>
  </si>
  <si>
    <t>1013A1001301</t>
  </si>
  <si>
    <t>Izvor financiranja 44</t>
  </si>
  <si>
    <t>Decentralizirana sredstva</t>
  </si>
  <si>
    <t>Naknade za prijevoz, ra rad na terenu i odvojeni život</t>
  </si>
  <si>
    <t>Usluge promidžbe i informiranja</t>
  </si>
  <si>
    <t>Komunalne usluge</t>
  </si>
  <si>
    <t>Zakupnine i najamnine</t>
  </si>
  <si>
    <t>Zadravstvene i veterinarske usluge</t>
  </si>
  <si>
    <t>Intelektualne i osobne usluge</t>
  </si>
  <si>
    <t>Računalne usluge</t>
  </si>
  <si>
    <t>Nakn.trošk.osobama izvan rad.odn.</t>
  </si>
  <si>
    <t>Naknade za rad predstavničkih i izvršnih tijela, povjerenstava i slično</t>
  </si>
  <si>
    <t>Premije osiguranja</t>
  </si>
  <si>
    <t>Reprezenatacije</t>
  </si>
  <si>
    <t>Članarine i norme</t>
  </si>
  <si>
    <t>Troškovi sudskih postupaka</t>
  </si>
  <si>
    <t>Ostali nespomenuti rashodi poslovanja</t>
  </si>
  <si>
    <t>ŠKOLSTVO</t>
  </si>
  <si>
    <t>Izvor financiranja 61</t>
  </si>
  <si>
    <t>DONACIJE</t>
  </si>
  <si>
    <t>Izvor financiranja 43</t>
  </si>
  <si>
    <t>Ostali prihodi za posebne namjene(roditelji, djelatnici,dnevnice za izlete)</t>
  </si>
  <si>
    <t xml:space="preserve">ŠKOLSTVO </t>
  </si>
  <si>
    <t>Izor financiranja 43</t>
  </si>
  <si>
    <t>OSTALI PRIHODI ZA POSEBNE NAMJENE(produženi)</t>
  </si>
  <si>
    <t>PRODUŽENI BORAVAK, ŠKOLSKA KUHINJA, OSTALI PRIHODI OPĆINA</t>
  </si>
  <si>
    <t>OPĆINA</t>
  </si>
  <si>
    <t>Zdravstvene i veterinarske usluge</t>
  </si>
  <si>
    <t>Dopirnos za zdravstveno osigurnaje u slučaju nezaposlenosti</t>
  </si>
  <si>
    <t>ŠKOLSKA KNJIŽNICA</t>
  </si>
  <si>
    <t>Izvor</t>
  </si>
  <si>
    <t>Pomoći proračnskim korisnicma iz proračuna koji im nije nadležan</t>
  </si>
  <si>
    <t>Tekuće pomoći proraračnskim korisnicima iz proraučuna koji im nije nadležan</t>
  </si>
  <si>
    <t>Kapitalne pomoći proračunskim korisnicma iz proračuna koji im nije nadležan</t>
  </si>
  <si>
    <t>Pomoći temeljem prijenosa EU sredstava</t>
  </si>
  <si>
    <t>Tekuće pomoći temeljem prijenosa EU sredstava</t>
  </si>
  <si>
    <t>Kapitalne pomoći temeljem prijenosa EU sredstava</t>
  </si>
  <si>
    <t>Ostali prihodi za posebne namjene</t>
  </si>
  <si>
    <t>Ostale pomoći</t>
  </si>
  <si>
    <t>Ukupno izvori</t>
  </si>
  <si>
    <t>Prihodi od  imovine</t>
  </si>
  <si>
    <t>Prihodi od financijske imovine</t>
  </si>
  <si>
    <t>Kamate na oročena sredstva i depozite po 
viđenjeu</t>
  </si>
  <si>
    <t>Prihodi od upravnih i administrativnih 
pristojbi, pristojbi po posebnim propisima i naknada</t>
  </si>
  <si>
    <t>Prihodi po posebnim propisima</t>
  </si>
  <si>
    <t>Ostali nespomenuti prihodi</t>
  </si>
  <si>
    <t>Prihodi od prodaje proizvoda i robe te pruženih usluga i prihoda od donacija</t>
  </si>
  <si>
    <t>Prihodi odr prodaje proizvoda i roba te pruženh usluga</t>
  </si>
  <si>
    <t>Prihodi od prodaje proizvoda i robe</t>
  </si>
  <si>
    <t>Prihodi od pruženih usluga</t>
  </si>
  <si>
    <t>Donacije od pravnih i fizičkih osoba izvan općeg proračuna</t>
  </si>
  <si>
    <t>Tekuće donacije</t>
  </si>
  <si>
    <t>Kapitalne donacije</t>
  </si>
  <si>
    <t xml:space="preserve">Donacije </t>
  </si>
  <si>
    <t>Vlastiti i ostali prihodi</t>
  </si>
  <si>
    <t>Prihodi iz nadležnog proračuna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</si>
  <si>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</si>
  <si>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</si>
  <si>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neifnancijske imovine</t>
  </si>
  <si>
    <t>Rezultat poslovanja</t>
  </si>
  <si>
    <t>RAZLIKA VIŠAK / MANJAK</t>
  </si>
  <si>
    <t>UKUPNO PRIHODI</t>
  </si>
  <si>
    <t>Ukupno izvor</t>
  </si>
  <si>
    <t>Nakn.trošk.osobama izvan radnog odnosa</t>
  </si>
  <si>
    <t>Donacije</t>
  </si>
  <si>
    <t>UKUPNO RASHODI</t>
  </si>
  <si>
    <t>UKUPNO PO IZVORU</t>
  </si>
  <si>
    <t>Doprinos za obvezno zdravstveno osiguranje u slučaju nezaposlenosti</t>
  </si>
  <si>
    <t>Reprezentacije</t>
  </si>
  <si>
    <t xml:space="preserve">Škole jednakih mogućnosti
</t>
  </si>
  <si>
    <t>Ravnatelj:
Bruno Matotek, mag.theol.</t>
  </si>
  <si>
    <t>Predsjednica ŠO:
Maja Okreša, dipl.uč.</t>
  </si>
  <si>
    <t>1. Opći prihodi i primici</t>
  </si>
  <si>
    <t>2.Vlastiti i ostali prihodi</t>
  </si>
  <si>
    <t>3. Prihodi za posebne namjene</t>
  </si>
  <si>
    <t>4.Decentralizirana sredstva</t>
  </si>
  <si>
    <t>44 Decentralizirana sredstva</t>
  </si>
  <si>
    <t>5. Pomoći EU</t>
  </si>
  <si>
    <t>51 Pomoći EU</t>
  </si>
  <si>
    <t>6. Pomoći</t>
  </si>
  <si>
    <t>7.Donacije</t>
  </si>
  <si>
    <t>61 Donacije</t>
  </si>
  <si>
    <t>31 Vlastiti prihodi</t>
  </si>
  <si>
    <t>09 OBRAZOVANJE</t>
  </si>
  <si>
    <t>0912 Osnovno obrazovanje</t>
  </si>
  <si>
    <t>IZVRŠENJE FINANCIJSKOG PLANA OŠ VLADIMIRA NAZORA PRIBISLAVEC
ZA 2023. GODINU</t>
  </si>
  <si>
    <t>Projekt Građanski odgoj</t>
  </si>
  <si>
    <t>Pribislavec, 31.01.2024.</t>
  </si>
  <si>
    <t>Izvršenje 2023.</t>
  </si>
  <si>
    <t>Ostale pomoći (MZO)</t>
  </si>
  <si>
    <t>Pribislavec, 31.01.2024.            Ravnatelj: Bruno Matotek, mag.theol.                          Predsjednica ŠO: Maja Okreša, dipl.uč.</t>
  </si>
  <si>
    <t>IZVRŠENJE  FINANCIJSKOG  PLANA  OŠ VLADIMIRA NAZORA PRIBISLAVEC ZA 2023. GODINU</t>
  </si>
  <si>
    <t>IZVRŠENJE FINANCIJSKOG PLANA OŠ VLADIMIRA NAZORA PRIBISLAVEC ZA 2023. GODINU</t>
  </si>
  <si>
    <t>INDEKS</t>
  </si>
  <si>
    <t>4=3/2*100</t>
  </si>
  <si>
    <t>5=3/1*100</t>
  </si>
  <si>
    <t>IZVRŠENJE 2023.</t>
  </si>
  <si>
    <t>Izvor financiranja 52,43-(RASHODI ZA ZAPOSLENE I NAKNAKA TR.ZAPOSLENIMA)</t>
  </si>
  <si>
    <t>Pribislavec, 31.01.2024.                            Ravnatelj: Bruno Matotek, mag.theol.                          Predsjednica ŠO: Maja Okreša, dipl.uč.</t>
  </si>
  <si>
    <t>Indeks</t>
  </si>
  <si>
    <t>0960 Dodatne usluge u obrazovanju</t>
  </si>
  <si>
    <t>Pribislavec, 31.01.2024.                           Ravnatelj: Bruno Matotek, mag.theol.                          Predsjednica ŠO: Maja Okreša, dipl.uč.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</si>
</sst>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#,##0.00_ ;\-#,##0.00\ "/>
  </numFmts>
  <fonts count="3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color rgb="FF000000"/>
      <name val="Arial"/>
      <family val="2"/>
      <charset val="238"/>
    </font>
    <font>
      <i/>
      <sz val="8"/>
      <color indexed="8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i/>
      <sz val="8"/>
      <color rgb="FF000000"/>
      <name val="Times New Roman"/>
      <family val="1"/>
      <charset val="238"/>
    </font>
    <font>
      <b/>
      <i/>
      <sz val="8"/>
      <color rgb="FF000000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sz val="8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3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164" fontId="6" fillId="2" borderId="4" xfId="0" applyNumberFormat="1" applyFont="1" applyFill="1" applyBorder="1" applyAlignment="1">
      <alignment horizontal="right"/>
    </xf>
    <xf numFmtId="164" fontId="3" fillId="2" borderId="4" xfId="0" applyNumberFormat="1" applyFont="1" applyFill="1" applyBorder="1" applyAlignment="1">
      <alignment horizontal="right"/>
    </xf>
    <xf numFmtId="165" fontId="6" fillId="2" borderId="4" xfId="0" applyNumberFormat="1" applyFont="1" applyFill="1" applyBorder="1" applyAlignment="1">
      <alignment horizontal="right"/>
    </xf>
    <xf numFmtId="165" fontId="3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  <xf numFmtId="0" fontId="22" fillId="0" borderId="0" xfId="0" applyFont="1" applyAlignment="1">
      <alignment wrapText="1"/>
    </xf>
    <xf numFmtId="0" fontId="12" fillId="0" borderId="0" xfId="0" applyFont="1"/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22" fillId="0" borderId="0" xfId="0" applyFont="1" applyAlignment="1">
      <alignment horizontal="center" wrapText="1"/>
    </xf>
    <xf numFmtId="0" fontId="6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164" fontId="6" fillId="4" borderId="4" xfId="0" applyNumberFormat="1" applyFont="1" applyFill="1" applyBorder="1" applyAlignment="1">
      <alignment horizontal="right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quotePrefix="1" applyFont="1" applyFill="1" applyBorder="1" applyAlignment="1">
      <alignment horizontal="left" vertical="center"/>
    </xf>
    <xf numFmtId="0" fontId="25" fillId="2" borderId="3" xfId="0" quotePrefix="1" applyFont="1" applyFill="1" applyBorder="1" applyAlignment="1">
      <alignment horizontal="left" vertical="center"/>
    </xf>
    <xf numFmtId="0" fontId="9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 wrapText="1"/>
    </xf>
    <xf numFmtId="0" fontId="9" fillId="2" borderId="4" xfId="0" quotePrefix="1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quotePrefix="1" applyFont="1" applyFill="1" applyAlignment="1">
      <alignment horizontal="left" vertical="center"/>
    </xf>
    <xf numFmtId="0" fontId="8" fillId="2" borderId="0" xfId="0" quotePrefix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right"/>
    </xf>
    <xf numFmtId="0" fontId="0" fillId="2" borderId="0" xfId="0" applyFill="1"/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/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/>
    <xf numFmtId="0" fontId="7" fillId="2" borderId="2" xfId="0" quotePrefix="1" applyFont="1" applyFill="1" applyBorder="1" applyAlignment="1">
      <alignment horizontal="left" vertical="center"/>
    </xf>
    <xf numFmtId="0" fontId="8" fillId="2" borderId="2" xfId="0" quotePrefix="1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25" fillId="2" borderId="4" xfId="0" quotePrefix="1" applyFont="1" applyFill="1" applyBorder="1" applyAlignment="1">
      <alignment horizontal="left" vertical="center"/>
    </xf>
    <xf numFmtId="0" fontId="7" fillId="2" borderId="4" xfId="0" quotePrefix="1" applyFont="1" applyFill="1" applyBorder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/>
    <xf numFmtId="164" fontId="23" fillId="2" borderId="4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164" fontId="6" fillId="0" borderId="4" xfId="0" applyNumberFormat="1" applyFont="1" applyFill="1" applyBorder="1" applyAlignment="1" applyProtection="1">
      <alignment horizontal="center" vertical="center" wrapText="1"/>
    </xf>
    <xf numFmtId="0" fontId="8" fillId="2" borderId="3" xfId="0" quotePrefix="1" applyFont="1" applyFill="1" applyBorder="1" applyAlignment="1">
      <alignment horizontal="center" vertical="center"/>
    </xf>
    <xf numFmtId="0" fontId="7" fillId="2" borderId="3" xfId="0" quotePrefix="1" applyFont="1" applyFill="1" applyBorder="1" applyAlignment="1">
      <alignment horizontal="center" vertical="center" wrapText="1"/>
    </xf>
    <xf numFmtId="0" fontId="9" fillId="2" borderId="3" xfId="0" quotePrefix="1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center" vertical="center" wrapText="1"/>
    </xf>
    <xf numFmtId="0" fontId="23" fillId="0" borderId="3" xfId="0" applyFont="1" applyBorder="1"/>
    <xf numFmtId="0" fontId="24" fillId="0" borderId="3" xfId="0" applyFont="1" applyBorder="1" applyAlignment="1">
      <alignment horizontal="center"/>
    </xf>
    <xf numFmtId="164" fontId="6" fillId="2" borderId="3" xfId="0" applyNumberFormat="1" applyFont="1" applyFill="1" applyBorder="1" applyAlignment="1">
      <alignment horizontal="right"/>
    </xf>
    <xf numFmtId="164" fontId="24" fillId="0" borderId="3" xfId="0" applyNumberFormat="1" applyFont="1" applyBorder="1"/>
    <xf numFmtId="164" fontId="23" fillId="0" borderId="3" xfId="0" applyNumberFormat="1" applyFont="1" applyBorder="1"/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NumberFormat="1" applyFont="1" applyFill="1" applyBorder="1" applyAlignment="1" applyProtection="1">
      <alignment horizontal="center" vertical="center" wrapText="1"/>
    </xf>
    <xf numFmtId="0" fontId="6" fillId="5" borderId="3" xfId="0" applyNumberFormat="1" applyFont="1" applyFill="1" applyBorder="1" applyAlignment="1" applyProtection="1">
      <alignment horizontal="center" vertical="center" wrapText="1"/>
    </xf>
    <xf numFmtId="0" fontId="23" fillId="5" borderId="3" xfId="0" applyFont="1" applyFill="1" applyBorder="1" applyAlignment="1">
      <alignment horizontal="center" wrapText="1"/>
    </xf>
    <xf numFmtId="0" fontId="23" fillId="5" borderId="4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64" fontId="6" fillId="5" borderId="4" xfId="0" applyNumberFormat="1" applyFont="1" applyFill="1" applyBorder="1" applyAlignment="1">
      <alignment horizontal="center"/>
    </xf>
    <xf numFmtId="164" fontId="6" fillId="3" borderId="3" xfId="0" applyNumberFormat="1" applyFont="1" applyFill="1" applyBorder="1" applyAlignment="1">
      <alignment horizontal="right"/>
    </xf>
    <xf numFmtId="164" fontId="6" fillId="0" borderId="3" xfId="0" applyNumberFormat="1" applyFont="1" applyFill="1" applyBorder="1" applyAlignment="1">
      <alignment horizontal="right"/>
    </xf>
    <xf numFmtId="164" fontId="6" fillId="0" borderId="3" xfId="0" applyNumberFormat="1" applyFont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164" fontId="9" fillId="4" borderId="1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26" fillId="5" borderId="3" xfId="0" applyNumberFormat="1" applyFont="1" applyFill="1" applyBorder="1" applyAlignment="1" applyProtection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8" fillId="5" borderId="2" xfId="0" applyFont="1" applyFill="1" applyBorder="1" applyAlignment="1">
      <alignment horizontal="center" vertical="center" wrapText="1"/>
    </xf>
    <xf numFmtId="0" fontId="28" fillId="5" borderId="4" xfId="0" applyFont="1" applyFill="1" applyBorder="1" applyAlignment="1">
      <alignment horizontal="center" vertical="center" wrapText="1"/>
    </xf>
    <xf numFmtId="0" fontId="27" fillId="5" borderId="4" xfId="0" applyFont="1" applyFill="1" applyBorder="1" applyAlignment="1">
      <alignment horizontal="center" vertical="center" wrapText="1"/>
    </xf>
    <xf numFmtId="0" fontId="27" fillId="5" borderId="4" xfId="0" applyNumberFormat="1" applyFont="1" applyFill="1" applyBorder="1" applyAlignment="1" applyProtection="1">
      <alignment horizontal="center" vertical="center" wrapText="1"/>
    </xf>
    <xf numFmtId="0" fontId="29" fillId="5" borderId="4" xfId="0" applyNumberFormat="1" applyFont="1" applyFill="1" applyBorder="1" applyAlignment="1" applyProtection="1">
      <alignment horizontal="center" vertical="center" wrapText="1"/>
    </xf>
    <xf numFmtId="0" fontId="30" fillId="5" borderId="4" xfId="0" applyNumberFormat="1" applyFont="1" applyFill="1" applyBorder="1" applyAlignment="1" applyProtection="1">
      <alignment horizontal="center" vertical="center" wrapText="1"/>
    </xf>
    <xf numFmtId="164" fontId="3" fillId="5" borderId="4" xfId="0" applyNumberFormat="1" applyFont="1" applyFill="1" applyBorder="1" applyAlignment="1">
      <alignment horizontal="center"/>
    </xf>
    <xf numFmtId="0" fontId="0" fillId="2" borderId="0" xfId="0" applyFont="1" applyFill="1"/>
    <xf numFmtId="0" fontId="31" fillId="5" borderId="4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>
      <alignment horizontal="center"/>
    </xf>
    <xf numFmtId="0" fontId="12" fillId="2" borderId="0" xfId="0" applyFont="1" applyFill="1"/>
    <xf numFmtId="0" fontId="6" fillId="5" borderId="3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164" fontId="6" fillId="5" borderId="4" xfId="0" applyNumberFormat="1" applyFont="1" applyFill="1" applyBorder="1" applyAlignment="1">
      <alignment horizontal="right"/>
    </xf>
    <xf numFmtId="0" fontId="31" fillId="5" borderId="1" xfId="0" applyFont="1" applyFill="1" applyBorder="1" applyAlignment="1">
      <alignment horizontal="center" vertical="center" wrapText="1"/>
    </xf>
    <xf numFmtId="0" fontId="32" fillId="5" borderId="2" xfId="0" applyFont="1" applyFill="1" applyBorder="1" applyAlignment="1">
      <alignment horizontal="center" vertical="center" wrapText="1"/>
    </xf>
    <xf numFmtId="0" fontId="32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164" fontId="9" fillId="3" borderId="1" xfId="0" quotePrefix="1" applyNumberFormat="1" applyFont="1" applyFill="1" applyBorder="1" applyAlignment="1">
      <alignment horizontal="right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5" fillId="0" borderId="0" xfId="0" applyFont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 indent="1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0" fontId="0" fillId="0" borderId="0" xfId="0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left" vertical="center" wrapText="1"/>
    </xf>
    <xf numFmtId="0" fontId="33" fillId="2" borderId="2" xfId="0" applyFont="1" applyFill="1" applyBorder="1" applyAlignment="1">
      <alignment horizontal="left" vertical="center" wrapText="1"/>
    </xf>
    <xf numFmtId="0" fontId="33" fillId="2" borderId="4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16" fillId="2" borderId="4" xfId="0" applyFont="1" applyFill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workbookViewId="0">
      <selection activeCell="J26" sqref="J26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185" t="s">
        <v>215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6.7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185" t="s">
        <v>15</v>
      </c>
      <c r="B3" s="185"/>
      <c r="C3" s="185"/>
      <c r="D3" s="185"/>
      <c r="E3" s="185"/>
      <c r="F3" s="185"/>
      <c r="G3" s="185"/>
      <c r="H3" s="185"/>
      <c r="I3" s="194"/>
      <c r="J3" s="194"/>
    </row>
    <row r="4" spans="1:10" ht="15.75" x14ac:dyDescent="0.25">
      <c r="A4" s="185" t="s">
        <v>21</v>
      </c>
      <c r="B4" s="186"/>
      <c r="C4" s="186"/>
      <c r="D4" s="186"/>
      <c r="E4" s="186"/>
      <c r="F4" s="186"/>
      <c r="G4" s="186"/>
      <c r="H4" s="186"/>
      <c r="I4" s="186"/>
      <c r="J4" s="186"/>
    </row>
    <row r="5" spans="1:10" ht="18" x14ac:dyDescent="0.25">
      <c r="A5" s="1"/>
      <c r="B5" s="2"/>
      <c r="C5" s="2"/>
      <c r="D5" s="2"/>
      <c r="E5" s="6"/>
      <c r="F5" s="7"/>
      <c r="G5" s="7"/>
      <c r="H5" s="7"/>
      <c r="I5" s="7"/>
      <c r="J5" s="35" t="s">
        <v>29</v>
      </c>
    </row>
    <row r="6" spans="1:10" x14ac:dyDescent="0.25">
      <c r="A6" s="29"/>
      <c r="B6" s="30"/>
      <c r="C6" s="30"/>
      <c r="D6" s="31"/>
      <c r="E6" s="32"/>
      <c r="F6" s="3" t="s">
        <v>27</v>
      </c>
      <c r="G6" s="3" t="s">
        <v>28</v>
      </c>
      <c r="H6" s="3" t="s">
        <v>218</v>
      </c>
      <c r="I6" s="3" t="s">
        <v>229</v>
      </c>
      <c r="J6" s="3" t="s">
        <v>229</v>
      </c>
    </row>
    <row r="7" spans="1:10" x14ac:dyDescent="0.25">
      <c r="A7" s="29"/>
      <c r="B7" s="30"/>
      <c r="C7" s="30"/>
      <c r="D7" s="31"/>
      <c r="E7" s="32"/>
      <c r="F7" s="3">
        <v>1</v>
      </c>
      <c r="G7" s="3">
        <v>2</v>
      </c>
      <c r="H7" s="3">
        <v>3</v>
      </c>
      <c r="I7" s="3" t="s">
        <v>224</v>
      </c>
      <c r="J7" s="3" t="s">
        <v>225</v>
      </c>
    </row>
    <row r="8" spans="1:10" x14ac:dyDescent="0.25">
      <c r="A8" s="187" t="s">
        <v>0</v>
      </c>
      <c r="B8" s="184"/>
      <c r="C8" s="184"/>
      <c r="D8" s="184"/>
      <c r="E8" s="195"/>
      <c r="F8" s="143">
        <f>F9+F10</f>
        <v>1240015.98</v>
      </c>
      <c r="G8" s="143">
        <f t="shared" ref="G8:H8" si="0">G9+G10</f>
        <v>1505994.11</v>
      </c>
      <c r="H8" s="143">
        <f t="shared" si="0"/>
        <v>1502830.65</v>
      </c>
      <c r="I8" s="143">
        <f>SUM(H8/G8)*100</f>
        <v>99.789942073545006</v>
      </c>
      <c r="J8" s="143">
        <f>SUM(I8/H8)*100</f>
        <v>6.6401322114068547E-3</v>
      </c>
    </row>
    <row r="9" spans="1:10" x14ac:dyDescent="0.25">
      <c r="A9" s="196" t="s">
        <v>30</v>
      </c>
      <c r="B9" s="197"/>
      <c r="C9" s="197"/>
      <c r="D9" s="197"/>
      <c r="E9" s="193"/>
      <c r="F9" s="144">
        <v>1240015.98</v>
      </c>
      <c r="G9" s="144">
        <v>1505994.11</v>
      </c>
      <c r="H9" s="144">
        <v>1502830.65</v>
      </c>
      <c r="I9" s="143">
        <f t="shared" ref="I9:J13" si="1">SUM(H9/G9)*100</f>
        <v>99.789942073545006</v>
      </c>
      <c r="J9" s="143">
        <f t="shared" si="1"/>
        <v>6.6401322114068547E-3</v>
      </c>
    </row>
    <row r="10" spans="1:10" x14ac:dyDescent="0.25">
      <c r="A10" s="198" t="s">
        <v>31</v>
      </c>
      <c r="B10" s="193"/>
      <c r="C10" s="193"/>
      <c r="D10" s="193"/>
      <c r="E10" s="193"/>
      <c r="F10" s="144">
        <v>0</v>
      </c>
      <c r="G10" s="144">
        <v>0</v>
      </c>
      <c r="H10" s="144">
        <v>0</v>
      </c>
      <c r="I10" s="143">
        <v>0</v>
      </c>
      <c r="J10" s="143">
        <v>0</v>
      </c>
    </row>
    <row r="11" spans="1:10" x14ac:dyDescent="0.25">
      <c r="A11" s="36" t="s">
        <v>1</v>
      </c>
      <c r="B11" s="44"/>
      <c r="C11" s="44"/>
      <c r="D11" s="44"/>
      <c r="E11" s="44"/>
      <c r="F11" s="143">
        <f>F12+F13</f>
        <v>1281454.1000000001</v>
      </c>
      <c r="G11" s="143">
        <f t="shared" ref="G11:H11" si="2">G12+G13</f>
        <v>1505994.1099999999</v>
      </c>
      <c r="H11" s="143">
        <f t="shared" si="2"/>
        <v>1507561.3</v>
      </c>
      <c r="I11" s="143">
        <f t="shared" si="1"/>
        <v>100.10406348800396</v>
      </c>
      <c r="J11" s="143">
        <f t="shared" si="1"/>
        <v>6.6401322114068564E-3</v>
      </c>
    </row>
    <row r="12" spans="1:10" x14ac:dyDescent="0.25">
      <c r="A12" s="199" t="s">
        <v>32</v>
      </c>
      <c r="B12" s="197"/>
      <c r="C12" s="197"/>
      <c r="D12" s="197"/>
      <c r="E12" s="197"/>
      <c r="F12" s="144">
        <v>1241888.08</v>
      </c>
      <c r="G12" s="144">
        <v>1474628.68</v>
      </c>
      <c r="H12" s="144">
        <v>1476543.32</v>
      </c>
      <c r="I12" s="143">
        <f t="shared" si="1"/>
        <v>100.12983878761941</v>
      </c>
      <c r="J12" s="143">
        <f t="shared" si="1"/>
        <v>6.7813681746648254E-3</v>
      </c>
    </row>
    <row r="13" spans="1:10" x14ac:dyDescent="0.25">
      <c r="A13" s="192" t="s">
        <v>33</v>
      </c>
      <c r="B13" s="193"/>
      <c r="C13" s="193"/>
      <c r="D13" s="193"/>
      <c r="E13" s="193"/>
      <c r="F13" s="145">
        <v>39566.019999999997</v>
      </c>
      <c r="G13" s="145">
        <v>31365.43</v>
      </c>
      <c r="H13" s="145">
        <v>31017.98</v>
      </c>
      <c r="I13" s="143">
        <f t="shared" si="1"/>
        <v>98.8922517561532</v>
      </c>
      <c r="J13" s="143">
        <f t="shared" si="1"/>
        <v>0.31882234676840077</v>
      </c>
    </row>
    <row r="14" spans="1:10" x14ac:dyDescent="0.25">
      <c r="A14" s="183" t="s">
        <v>55</v>
      </c>
      <c r="B14" s="184"/>
      <c r="C14" s="184"/>
      <c r="D14" s="184"/>
      <c r="E14" s="184"/>
      <c r="F14" s="143">
        <f>F8-F11</f>
        <v>-41438.120000000112</v>
      </c>
      <c r="G14" s="143">
        <f t="shared" ref="G14:H14" si="3">G8-G11</f>
        <v>0</v>
      </c>
      <c r="H14" s="143">
        <f t="shared" si="3"/>
        <v>-4730.6500000001397</v>
      </c>
      <c r="I14" s="143">
        <v>0</v>
      </c>
      <c r="J14" s="143">
        <v>0</v>
      </c>
    </row>
    <row r="15" spans="1:10" ht="18" x14ac:dyDescent="0.25">
      <c r="A15" s="25"/>
      <c r="B15" s="23"/>
      <c r="C15" s="23"/>
      <c r="D15" s="23"/>
      <c r="E15" s="23"/>
      <c r="F15" s="23"/>
      <c r="G15" s="23"/>
      <c r="H15" s="24"/>
      <c r="I15" s="24"/>
      <c r="J15" s="24"/>
    </row>
    <row r="16" spans="1:10" ht="15.75" x14ac:dyDescent="0.25">
      <c r="A16" s="185" t="s">
        <v>22</v>
      </c>
      <c r="B16" s="186"/>
      <c r="C16" s="186"/>
      <c r="D16" s="186"/>
      <c r="E16" s="186"/>
      <c r="F16" s="186"/>
      <c r="G16" s="186"/>
      <c r="H16" s="186"/>
      <c r="I16" s="186"/>
      <c r="J16" s="186"/>
    </row>
    <row r="17" spans="1:10" ht="18" x14ac:dyDescent="0.25">
      <c r="A17" s="25"/>
      <c r="B17" s="23"/>
      <c r="C17" s="23"/>
      <c r="D17" s="23"/>
      <c r="E17" s="23"/>
      <c r="F17" s="23"/>
      <c r="G17" s="23"/>
      <c r="H17" s="24"/>
      <c r="I17" s="24"/>
      <c r="J17" s="24"/>
    </row>
    <row r="18" spans="1:10" x14ac:dyDescent="0.25">
      <c r="A18" s="29"/>
      <c r="B18" s="30"/>
      <c r="C18" s="30"/>
      <c r="D18" s="31"/>
      <c r="E18" s="32"/>
      <c r="F18" s="3" t="s">
        <v>27</v>
      </c>
      <c r="G18" s="3" t="s">
        <v>28</v>
      </c>
      <c r="H18" s="3" t="s">
        <v>218</v>
      </c>
      <c r="I18" s="3"/>
      <c r="J18" s="3"/>
    </row>
    <row r="19" spans="1:10" x14ac:dyDescent="0.25">
      <c r="A19" s="192" t="s">
        <v>34</v>
      </c>
      <c r="B19" s="193"/>
      <c r="C19" s="193"/>
      <c r="D19" s="193"/>
      <c r="E19" s="193"/>
      <c r="F19" s="46">
        <v>0</v>
      </c>
      <c r="G19" s="46">
        <v>0</v>
      </c>
      <c r="H19" s="46">
        <v>0</v>
      </c>
      <c r="I19" s="46">
        <v>0</v>
      </c>
      <c r="J19" s="45">
        <v>0</v>
      </c>
    </row>
    <row r="20" spans="1:10" x14ac:dyDescent="0.25">
      <c r="A20" s="192" t="s">
        <v>35</v>
      </c>
      <c r="B20" s="193"/>
      <c r="C20" s="193"/>
      <c r="D20" s="193"/>
      <c r="E20" s="193"/>
      <c r="F20" s="46">
        <v>0</v>
      </c>
      <c r="G20" s="46">
        <v>0</v>
      </c>
      <c r="H20" s="46">
        <v>0</v>
      </c>
      <c r="I20" s="46">
        <v>0</v>
      </c>
      <c r="J20" s="45">
        <v>0</v>
      </c>
    </row>
    <row r="21" spans="1:10" x14ac:dyDescent="0.25">
      <c r="A21" s="183" t="s">
        <v>2</v>
      </c>
      <c r="B21" s="184"/>
      <c r="C21" s="184"/>
      <c r="D21" s="184"/>
      <c r="E21" s="184"/>
      <c r="F21" s="33">
        <f>F19-F20</f>
        <v>0</v>
      </c>
      <c r="G21" s="33">
        <f t="shared" ref="G21:J21" si="4">G19-G20</f>
        <v>0</v>
      </c>
      <c r="H21" s="33">
        <f t="shared" si="4"/>
        <v>0</v>
      </c>
      <c r="I21" s="33">
        <f t="shared" si="4"/>
        <v>0</v>
      </c>
      <c r="J21" s="33">
        <f t="shared" si="4"/>
        <v>0</v>
      </c>
    </row>
    <row r="22" spans="1:10" x14ac:dyDescent="0.25">
      <c r="A22" s="183" t="s">
        <v>56</v>
      </c>
      <c r="B22" s="184"/>
      <c r="C22" s="184"/>
      <c r="D22" s="184"/>
      <c r="E22" s="184"/>
      <c r="F22" s="143">
        <f>F14+F21</f>
        <v>-41438.120000000112</v>
      </c>
      <c r="G22" s="33">
        <f t="shared" ref="G22:J22" si="5">G14+G21</f>
        <v>0</v>
      </c>
      <c r="H22" s="143">
        <f t="shared" si="5"/>
        <v>-4730.6500000001397</v>
      </c>
      <c r="I22" s="33">
        <f t="shared" si="5"/>
        <v>0</v>
      </c>
      <c r="J22" s="33">
        <f t="shared" si="5"/>
        <v>0</v>
      </c>
    </row>
    <row r="23" spans="1:10" ht="18" x14ac:dyDescent="0.25">
      <c r="A23" s="22"/>
      <c r="B23" s="23"/>
      <c r="C23" s="23"/>
      <c r="D23" s="23"/>
      <c r="E23" s="23"/>
      <c r="F23" s="23"/>
      <c r="G23" s="23"/>
      <c r="H23" s="24"/>
      <c r="I23" s="24"/>
      <c r="J23" s="24"/>
    </row>
    <row r="24" spans="1:10" ht="15.75" x14ac:dyDescent="0.25">
      <c r="A24" s="185" t="s">
        <v>57</v>
      </c>
      <c r="B24" s="186"/>
      <c r="C24" s="186"/>
      <c r="D24" s="186"/>
      <c r="E24" s="186"/>
      <c r="F24" s="186"/>
      <c r="G24" s="186"/>
      <c r="H24" s="186"/>
      <c r="I24" s="186"/>
      <c r="J24" s="186"/>
    </row>
    <row r="25" spans="1:10" ht="15.75" x14ac:dyDescent="0.25">
      <c r="A25" s="42"/>
      <c r="B25" s="43"/>
      <c r="C25" s="43"/>
      <c r="D25" s="43"/>
      <c r="E25" s="43"/>
      <c r="F25" s="43"/>
      <c r="G25" s="43"/>
      <c r="H25" s="43"/>
      <c r="I25" s="43"/>
      <c r="J25" s="43"/>
    </row>
    <row r="26" spans="1:10" x14ac:dyDescent="0.25">
      <c r="A26" s="29"/>
      <c r="B26" s="30"/>
      <c r="C26" s="30"/>
      <c r="D26" s="31"/>
      <c r="E26" s="32"/>
      <c r="F26" s="3" t="s">
        <v>27</v>
      </c>
      <c r="G26" s="3" t="s">
        <v>28</v>
      </c>
      <c r="H26" s="3" t="s">
        <v>218</v>
      </c>
      <c r="I26" s="3"/>
      <c r="J26" s="3"/>
    </row>
    <row r="27" spans="1:10" ht="15" customHeight="1" x14ac:dyDescent="0.25">
      <c r="A27" s="178" t="s">
        <v>58</v>
      </c>
      <c r="B27" s="179"/>
      <c r="C27" s="179"/>
      <c r="D27" s="179"/>
      <c r="E27" s="180"/>
      <c r="F27" s="147">
        <v>-1382.17</v>
      </c>
      <c r="G27" s="47">
        <v>0</v>
      </c>
      <c r="H27" s="147">
        <v>-42404.88</v>
      </c>
      <c r="I27" s="47">
        <v>0</v>
      </c>
      <c r="J27" s="48">
        <v>0</v>
      </c>
    </row>
    <row r="28" spans="1:10" ht="15" customHeight="1" x14ac:dyDescent="0.25">
      <c r="A28" s="183" t="s">
        <v>59</v>
      </c>
      <c r="B28" s="184"/>
      <c r="C28" s="184"/>
      <c r="D28" s="184"/>
      <c r="E28" s="184"/>
      <c r="F28" s="146">
        <f>F22+F27</f>
        <v>-42820.29000000011</v>
      </c>
      <c r="G28" s="49">
        <f t="shared" ref="G28:J28" si="6">G22+G27</f>
        <v>0</v>
      </c>
      <c r="H28" s="177">
        <f t="shared" si="6"/>
        <v>-47135.530000000137</v>
      </c>
      <c r="I28" s="49">
        <f t="shared" si="6"/>
        <v>0</v>
      </c>
      <c r="J28" s="50">
        <f t="shared" si="6"/>
        <v>0</v>
      </c>
    </row>
    <row r="29" spans="1:10" ht="45" customHeight="1" x14ac:dyDescent="0.25">
      <c r="A29" s="187" t="s">
        <v>60</v>
      </c>
      <c r="B29" s="188"/>
      <c r="C29" s="188"/>
      <c r="D29" s="188"/>
      <c r="E29" s="189"/>
      <c r="F29" s="49">
        <f>F14+F21+F27-F28</f>
        <v>0</v>
      </c>
      <c r="G29" s="49">
        <f t="shared" ref="G29:J29" si="7">G14+G21+G27-G28</f>
        <v>0</v>
      </c>
      <c r="H29" s="49">
        <f t="shared" si="7"/>
        <v>0</v>
      </c>
      <c r="I29" s="49">
        <f t="shared" si="7"/>
        <v>0</v>
      </c>
      <c r="J29" s="50">
        <f t="shared" si="7"/>
        <v>0</v>
      </c>
    </row>
    <row r="30" spans="1:10" ht="15.75" x14ac:dyDescent="0.25">
      <c r="A30" s="51"/>
      <c r="B30" s="52"/>
      <c r="C30" s="52"/>
      <c r="D30" s="52"/>
      <c r="E30" s="52"/>
      <c r="F30" s="52"/>
      <c r="G30" s="52"/>
      <c r="H30" s="52"/>
      <c r="I30" s="52"/>
      <c r="J30" s="52"/>
    </row>
    <row r="31" spans="1:10" ht="15.75" x14ac:dyDescent="0.25">
      <c r="A31" s="190" t="s">
        <v>54</v>
      </c>
      <c r="B31" s="190"/>
      <c r="C31" s="190"/>
      <c r="D31" s="190"/>
      <c r="E31" s="190"/>
      <c r="F31" s="190"/>
      <c r="G31" s="190"/>
      <c r="H31" s="190"/>
      <c r="I31" s="190"/>
      <c r="J31" s="190"/>
    </row>
    <row r="32" spans="1:10" ht="18" x14ac:dyDescent="0.25">
      <c r="A32" s="53"/>
      <c r="B32" s="54"/>
      <c r="C32" s="54"/>
      <c r="D32" s="54"/>
      <c r="E32" s="54"/>
      <c r="F32" s="54"/>
      <c r="G32" s="54"/>
      <c r="H32" s="55"/>
      <c r="I32" s="55"/>
      <c r="J32" s="55"/>
    </row>
    <row r="33" spans="1:10" x14ac:dyDescent="0.25">
      <c r="A33" s="56"/>
      <c r="B33" s="57"/>
      <c r="C33" s="57"/>
      <c r="D33" s="58"/>
      <c r="E33" s="59"/>
      <c r="F33" s="60" t="s">
        <v>27</v>
      </c>
      <c r="G33" s="60" t="s">
        <v>28</v>
      </c>
      <c r="H33" s="60" t="s">
        <v>36</v>
      </c>
      <c r="I33" s="3" t="s">
        <v>229</v>
      </c>
      <c r="J33" s="3" t="s">
        <v>229</v>
      </c>
    </row>
    <row r="34" spans="1:10" x14ac:dyDescent="0.25">
      <c r="A34" s="178" t="s">
        <v>58</v>
      </c>
      <c r="B34" s="179"/>
      <c r="C34" s="179"/>
      <c r="D34" s="179"/>
      <c r="E34" s="180"/>
      <c r="F34" s="47">
        <v>0</v>
      </c>
      <c r="G34" s="47">
        <f>F37</f>
        <v>0</v>
      </c>
      <c r="H34" s="47">
        <f>G37</f>
        <v>0</v>
      </c>
      <c r="I34" s="47">
        <f>H37</f>
        <v>0</v>
      </c>
      <c r="J34" s="48">
        <f>I37</f>
        <v>0</v>
      </c>
    </row>
    <row r="35" spans="1:10" ht="28.5" customHeight="1" x14ac:dyDescent="0.25">
      <c r="A35" s="178" t="s">
        <v>61</v>
      </c>
      <c r="B35" s="179"/>
      <c r="C35" s="179"/>
      <c r="D35" s="179"/>
      <c r="E35" s="180"/>
      <c r="F35" s="47">
        <v>0</v>
      </c>
      <c r="G35" s="47">
        <v>0</v>
      </c>
      <c r="H35" s="47">
        <v>0</v>
      </c>
      <c r="I35" s="47">
        <v>0</v>
      </c>
      <c r="J35" s="48">
        <v>0</v>
      </c>
    </row>
    <row r="36" spans="1:10" x14ac:dyDescent="0.25">
      <c r="A36" s="178" t="s">
        <v>62</v>
      </c>
      <c r="B36" s="181"/>
      <c r="C36" s="181"/>
      <c r="D36" s="181"/>
      <c r="E36" s="182"/>
      <c r="F36" s="47">
        <v>0</v>
      </c>
      <c r="G36" s="47">
        <v>0</v>
      </c>
      <c r="H36" s="47">
        <v>0</v>
      </c>
      <c r="I36" s="47">
        <v>0</v>
      </c>
      <c r="J36" s="48">
        <v>0</v>
      </c>
    </row>
    <row r="37" spans="1:10" ht="15" customHeight="1" x14ac:dyDescent="0.25">
      <c r="A37" s="183" t="s">
        <v>59</v>
      </c>
      <c r="B37" s="184"/>
      <c r="C37" s="184"/>
      <c r="D37" s="184"/>
      <c r="E37" s="184"/>
      <c r="F37" s="34">
        <f>F34-F35+F36</f>
        <v>0</v>
      </c>
      <c r="G37" s="34">
        <f t="shared" ref="G37:J37" si="8">G34-G35+G36</f>
        <v>0</v>
      </c>
      <c r="H37" s="34">
        <f t="shared" si="8"/>
        <v>0</v>
      </c>
      <c r="I37" s="34">
        <f t="shared" si="8"/>
        <v>0</v>
      </c>
      <c r="J37" s="61">
        <f t="shared" si="8"/>
        <v>0</v>
      </c>
    </row>
    <row r="38" spans="1:10" x14ac:dyDescent="0.25">
      <c r="A38" s="200"/>
      <c r="B38" s="201"/>
      <c r="C38" s="201"/>
      <c r="D38" s="201"/>
      <c r="E38" s="201"/>
      <c r="F38" s="201"/>
      <c r="G38" s="201"/>
      <c r="H38" s="201"/>
      <c r="I38" s="201"/>
      <c r="J38" s="201"/>
    </row>
    <row r="39" spans="1:10" ht="15.75" customHeight="1" x14ac:dyDescent="0.25"/>
    <row r="40" spans="1:10" x14ac:dyDescent="0.25">
      <c r="A40" s="191" t="s">
        <v>228</v>
      </c>
      <c r="B40" s="191"/>
      <c r="C40" s="191"/>
      <c r="D40" s="191"/>
      <c r="E40" s="191"/>
      <c r="F40" s="191"/>
      <c r="G40" s="191"/>
      <c r="H40" s="191"/>
    </row>
  </sheetData>
  <mergeCells count="25">
    <mergeCell ref="A40:H40"/>
    <mergeCell ref="A20:E20"/>
    <mergeCell ref="A1:J1"/>
    <mergeCell ref="A3:J3"/>
    <mergeCell ref="A4:J4"/>
    <mergeCell ref="A8:E8"/>
    <mergeCell ref="A9:E9"/>
    <mergeCell ref="A10:E10"/>
    <mergeCell ref="A12:E12"/>
    <mergeCell ref="A13:E13"/>
    <mergeCell ref="A14:E14"/>
    <mergeCell ref="A16:J16"/>
    <mergeCell ref="A19:E19"/>
    <mergeCell ref="A38:J38"/>
    <mergeCell ref="A21:E21"/>
    <mergeCell ref="A22:E22"/>
    <mergeCell ref="A34:E34"/>
    <mergeCell ref="A35:E35"/>
    <mergeCell ref="A36:E36"/>
    <mergeCell ref="A37:E37"/>
    <mergeCell ref="A24:J24"/>
    <mergeCell ref="A27:E27"/>
    <mergeCell ref="A28:E28"/>
    <mergeCell ref="A29:E29"/>
    <mergeCell ref="A31:J31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702CC-9E24-4065-B83D-D390E400CBBE}">
  <dimension ref="A1:I175"/>
  <sheetViews>
    <sheetView topLeftCell="A169" workbookViewId="0">
      <selection activeCell="M68" sqref="M68"/>
    </sheetView>
  </sheetViews>
  <sheetFormatPr defaultRowHeight="15" x14ac:dyDescent="0.25"/>
  <cols>
    <col min="1" max="1" width="8.42578125" customWidth="1"/>
    <col min="2" max="2" width="7.7109375" customWidth="1"/>
    <col min="3" max="3" width="7.28515625" customWidth="1"/>
    <col min="4" max="4" width="38.140625" customWidth="1"/>
    <col min="5" max="5" width="14.42578125" customWidth="1"/>
    <col min="6" max="6" width="13.140625" customWidth="1"/>
    <col min="7" max="7" width="13.28515625" customWidth="1"/>
    <col min="8" max="8" width="14.42578125" style="165" customWidth="1"/>
    <col min="9" max="9" width="12.7109375" style="165" customWidth="1"/>
  </cols>
  <sheetData>
    <row r="1" spans="1:9" ht="42" customHeight="1" x14ac:dyDescent="0.25">
      <c r="A1" s="202" t="s">
        <v>221</v>
      </c>
      <c r="B1" s="202"/>
      <c r="C1" s="202"/>
      <c r="D1" s="202"/>
      <c r="E1" s="202"/>
      <c r="F1" s="202"/>
      <c r="G1" s="202"/>
    </row>
    <row r="2" spans="1:9" ht="18" customHeight="1" x14ac:dyDescent="0.25">
      <c r="A2" s="202" t="s">
        <v>15</v>
      </c>
      <c r="B2" s="202"/>
      <c r="C2" s="202"/>
      <c r="D2" s="202"/>
      <c r="E2" s="202"/>
      <c r="F2" s="202"/>
      <c r="G2" s="202"/>
    </row>
    <row r="3" spans="1:9" ht="18" customHeight="1" x14ac:dyDescent="0.25">
      <c r="A3" s="202" t="s">
        <v>4</v>
      </c>
      <c r="B3" s="202"/>
      <c r="C3" s="202"/>
      <c r="D3" s="202"/>
      <c r="E3" s="202"/>
      <c r="F3" s="202"/>
      <c r="G3" s="202"/>
    </row>
    <row r="4" spans="1:9" ht="15.75" customHeight="1" x14ac:dyDescent="0.25">
      <c r="A4" s="202" t="s">
        <v>37</v>
      </c>
      <c r="B4" s="202"/>
      <c r="C4" s="202"/>
      <c r="D4" s="202"/>
      <c r="E4" s="202"/>
      <c r="F4" s="202"/>
      <c r="G4" s="202"/>
    </row>
    <row r="5" spans="1:9" ht="26.25" x14ac:dyDescent="0.25">
      <c r="A5" s="138" t="s">
        <v>5</v>
      </c>
      <c r="B5" s="139" t="s">
        <v>6</v>
      </c>
      <c r="C5" s="139" t="s">
        <v>160</v>
      </c>
      <c r="D5" s="139" t="s">
        <v>3</v>
      </c>
      <c r="E5" s="136" t="s">
        <v>27</v>
      </c>
      <c r="F5" s="137" t="s">
        <v>28</v>
      </c>
      <c r="G5" s="137" t="s">
        <v>218</v>
      </c>
      <c r="H5" s="137" t="s">
        <v>223</v>
      </c>
      <c r="I5" s="137" t="s">
        <v>223</v>
      </c>
    </row>
    <row r="6" spans="1:9" s="122" customFormat="1" ht="18.75" customHeight="1" x14ac:dyDescent="0.25">
      <c r="A6" s="173"/>
      <c r="B6" s="174"/>
      <c r="C6" s="175"/>
      <c r="D6" s="176" t="s">
        <v>223</v>
      </c>
      <c r="E6" s="166">
        <v>1</v>
      </c>
      <c r="F6" s="166">
        <v>2</v>
      </c>
      <c r="G6" s="166">
        <v>3</v>
      </c>
      <c r="H6" s="163" t="s">
        <v>224</v>
      </c>
      <c r="I6" s="166" t="s">
        <v>225</v>
      </c>
    </row>
    <row r="7" spans="1:9" ht="15.75" customHeight="1" x14ac:dyDescent="0.25">
      <c r="A7" s="140">
        <v>6</v>
      </c>
      <c r="B7" s="140"/>
      <c r="C7" s="140"/>
      <c r="D7" s="141" t="s">
        <v>7</v>
      </c>
      <c r="E7" s="142">
        <f>SUM(E8+E20+E25+E33+E47)</f>
        <v>1240015.98</v>
      </c>
      <c r="F7" s="142">
        <f>SUM(F8+F25+F33+F47)</f>
        <v>1505981.11</v>
      </c>
      <c r="G7" s="142">
        <f>SUM(G8+G25+G20+G33+G47)</f>
        <v>1502830.65</v>
      </c>
      <c r="H7" s="142">
        <f>SUM(G7/F7)*100</f>
        <v>99.790803484912232</v>
      </c>
      <c r="I7" s="142">
        <f>SUM(G7/E7*100)</f>
        <v>121.1944583165775</v>
      </c>
    </row>
    <row r="8" spans="1:9" ht="25.5" x14ac:dyDescent="0.25">
      <c r="A8" s="91"/>
      <c r="B8" s="91">
        <v>63</v>
      </c>
      <c r="C8" s="92"/>
      <c r="D8" s="87" t="s">
        <v>23</v>
      </c>
      <c r="E8" s="75">
        <f>SUM(E9+E12)</f>
        <v>1151114.6599999999</v>
      </c>
      <c r="F8" s="75">
        <f>SUM(F9+F12)</f>
        <v>1369603.09</v>
      </c>
      <c r="G8" s="75">
        <f>SUM(G9+G12)</f>
        <v>1376126.21</v>
      </c>
      <c r="H8" s="167">
        <f t="shared" ref="H8:H70" si="0">SUM(G8/F8)*100</f>
        <v>100.47627813106057</v>
      </c>
      <c r="I8" s="167">
        <f t="shared" ref="I8:I70" si="1">SUM(G8/E8*100)</f>
        <v>119.54727516023469</v>
      </c>
    </row>
    <row r="9" spans="1:9" ht="25.5" x14ac:dyDescent="0.25">
      <c r="A9" s="91"/>
      <c r="B9" s="92">
        <v>636</v>
      </c>
      <c r="C9" s="92"/>
      <c r="D9" s="69" t="s">
        <v>161</v>
      </c>
      <c r="E9" s="75">
        <f>SUM(E10:E11)</f>
        <v>1126636.3799999999</v>
      </c>
      <c r="F9" s="75">
        <f>SUM(F10:F11)</f>
        <v>1357179.12</v>
      </c>
      <c r="G9" s="75">
        <f>SUM(G10:G11)</f>
        <v>1367652.1199999999</v>
      </c>
      <c r="H9" s="167">
        <f t="shared" si="0"/>
        <v>100.77167411770967</v>
      </c>
      <c r="I9" s="167">
        <f t="shared" si="1"/>
        <v>121.39250465176706</v>
      </c>
    </row>
    <row r="10" spans="1:9" ht="25.5" x14ac:dyDescent="0.25">
      <c r="A10" s="12"/>
      <c r="B10" s="12">
        <v>6361</v>
      </c>
      <c r="C10" s="13"/>
      <c r="D10" s="69" t="s">
        <v>162</v>
      </c>
      <c r="E10" s="75">
        <v>1102914.1299999999</v>
      </c>
      <c r="F10" s="75">
        <v>1328366.6200000001</v>
      </c>
      <c r="G10" s="75">
        <v>1339507.98</v>
      </c>
      <c r="H10" s="167">
        <f t="shared" si="0"/>
        <v>100.83872628476615</v>
      </c>
      <c r="I10" s="167">
        <f t="shared" si="1"/>
        <v>121.4517017748245</v>
      </c>
    </row>
    <row r="11" spans="1:9" ht="25.5" x14ac:dyDescent="0.25">
      <c r="A11" s="12"/>
      <c r="B11" s="12">
        <v>6362</v>
      </c>
      <c r="C11" s="13"/>
      <c r="D11" s="69" t="s">
        <v>163</v>
      </c>
      <c r="E11" s="75">
        <v>23722.25</v>
      </c>
      <c r="F11" s="75">
        <v>28812.5</v>
      </c>
      <c r="G11" s="75">
        <v>28144.14</v>
      </c>
      <c r="H11" s="167">
        <f t="shared" si="0"/>
        <v>97.680312364425163</v>
      </c>
      <c r="I11" s="167">
        <f t="shared" si="1"/>
        <v>118.64026388727882</v>
      </c>
    </row>
    <row r="12" spans="1:9" x14ac:dyDescent="0.25">
      <c r="A12" s="12"/>
      <c r="B12" s="12">
        <v>638</v>
      </c>
      <c r="C12" s="13"/>
      <c r="D12" s="69" t="s">
        <v>164</v>
      </c>
      <c r="E12" s="75">
        <f>SUM(E13:E14)</f>
        <v>24478.28</v>
      </c>
      <c r="F12" s="75">
        <f>SUM(F13:F14)</f>
        <v>12423.97</v>
      </c>
      <c r="G12" s="75">
        <f>SUM(G13:G14)</f>
        <v>8474.09</v>
      </c>
      <c r="H12" s="167">
        <f t="shared" si="0"/>
        <v>68.207585819991522</v>
      </c>
      <c r="I12" s="167">
        <f t="shared" si="1"/>
        <v>34.618813086540392</v>
      </c>
    </row>
    <row r="13" spans="1:9" ht="25.5" x14ac:dyDescent="0.25">
      <c r="A13" s="12"/>
      <c r="B13" s="12">
        <v>6381</v>
      </c>
      <c r="C13" s="13"/>
      <c r="D13" s="69" t="s">
        <v>165</v>
      </c>
      <c r="E13" s="75">
        <v>24478.28</v>
      </c>
      <c r="F13" s="75">
        <v>12423.97</v>
      </c>
      <c r="G13" s="75">
        <v>8474.09</v>
      </c>
      <c r="H13" s="167">
        <f t="shared" si="0"/>
        <v>68.207585819991522</v>
      </c>
      <c r="I13" s="167">
        <f t="shared" si="1"/>
        <v>34.618813086540392</v>
      </c>
    </row>
    <row r="14" spans="1:9" ht="25.5" x14ac:dyDescent="0.25">
      <c r="A14" s="12"/>
      <c r="B14" s="12">
        <v>6382</v>
      </c>
      <c r="C14" s="13"/>
      <c r="D14" s="69" t="s">
        <v>166</v>
      </c>
      <c r="E14" s="75">
        <v>0</v>
      </c>
      <c r="F14" s="75">
        <v>0</v>
      </c>
      <c r="G14" s="75">
        <v>0</v>
      </c>
      <c r="H14" s="167">
        <v>0</v>
      </c>
      <c r="I14" s="167">
        <v>0</v>
      </c>
    </row>
    <row r="15" spans="1:9" x14ac:dyDescent="0.25">
      <c r="A15" s="12"/>
      <c r="B15" s="12"/>
      <c r="C15" s="13">
        <v>11</v>
      </c>
      <c r="D15" s="13" t="s">
        <v>90</v>
      </c>
      <c r="E15" s="75">
        <v>0</v>
      </c>
      <c r="F15" s="75">
        <v>0</v>
      </c>
      <c r="G15" s="75">
        <v>0</v>
      </c>
      <c r="H15" s="167">
        <v>0</v>
      </c>
      <c r="I15" s="167">
        <v>0</v>
      </c>
    </row>
    <row r="16" spans="1:9" x14ac:dyDescent="0.25">
      <c r="A16" s="92"/>
      <c r="B16" s="12"/>
      <c r="C16" s="13">
        <v>51</v>
      </c>
      <c r="D16" s="13" t="s">
        <v>68</v>
      </c>
      <c r="E16" s="75">
        <v>24478.28</v>
      </c>
      <c r="F16" s="75">
        <v>12423.97</v>
      </c>
      <c r="G16" s="75">
        <v>8474.09</v>
      </c>
      <c r="H16" s="167">
        <f t="shared" si="0"/>
        <v>68.207585819991522</v>
      </c>
      <c r="I16" s="167">
        <f t="shared" si="1"/>
        <v>34.618813086540392</v>
      </c>
    </row>
    <row r="17" spans="1:9" x14ac:dyDescent="0.25">
      <c r="A17" s="92"/>
      <c r="B17" s="12"/>
      <c r="C17" s="13">
        <v>43</v>
      </c>
      <c r="D17" s="13" t="s">
        <v>167</v>
      </c>
      <c r="E17" s="75">
        <v>0</v>
      </c>
      <c r="F17" s="75">
        <v>0</v>
      </c>
      <c r="G17" s="75">
        <v>0</v>
      </c>
      <c r="H17" s="167">
        <v>0</v>
      </c>
      <c r="I17" s="167">
        <v>0</v>
      </c>
    </row>
    <row r="18" spans="1:9" ht="15.75" customHeight="1" x14ac:dyDescent="0.25">
      <c r="A18" s="92"/>
      <c r="B18" s="12"/>
      <c r="C18" s="13">
        <v>52</v>
      </c>
      <c r="D18" s="13" t="s">
        <v>168</v>
      </c>
      <c r="E18" s="75">
        <v>1126636.3799999999</v>
      </c>
      <c r="F18" s="75">
        <v>1357179.12</v>
      </c>
      <c r="G18" s="75">
        <v>1367652.12</v>
      </c>
      <c r="H18" s="167">
        <f t="shared" si="0"/>
        <v>100.77167411770969</v>
      </c>
      <c r="I18" s="167">
        <f t="shared" si="1"/>
        <v>121.39250465176707</v>
      </c>
    </row>
    <row r="19" spans="1:9" ht="15.75" customHeight="1" x14ac:dyDescent="0.25">
      <c r="A19" s="92"/>
      <c r="B19" s="12"/>
      <c r="C19" s="13"/>
      <c r="D19" s="119" t="s">
        <v>169</v>
      </c>
      <c r="E19" s="75">
        <f>SUM(E15:E18)</f>
        <v>1151114.6599999999</v>
      </c>
      <c r="F19" s="75">
        <f>SUM(F15:F18)</f>
        <v>1369603.09</v>
      </c>
      <c r="G19" s="75">
        <f>SUM(G15:G18)</f>
        <v>1376126.2100000002</v>
      </c>
      <c r="H19" s="167">
        <f t="shared" si="0"/>
        <v>100.4762781310606</v>
      </c>
      <c r="I19" s="167">
        <f t="shared" si="1"/>
        <v>119.5472751602347</v>
      </c>
    </row>
    <row r="20" spans="1:9" s="122" customFormat="1" ht="15.75" customHeight="1" x14ac:dyDescent="0.25">
      <c r="A20" s="91"/>
      <c r="B20" s="28">
        <v>64</v>
      </c>
      <c r="C20" s="94"/>
      <c r="D20" s="95" t="s">
        <v>170</v>
      </c>
      <c r="E20" s="75">
        <v>0.11</v>
      </c>
      <c r="F20" s="75">
        <v>13</v>
      </c>
      <c r="G20" s="75">
        <v>10.47</v>
      </c>
      <c r="H20" s="167">
        <f t="shared" si="0"/>
        <v>80.538461538461547</v>
      </c>
      <c r="I20" s="167">
        <f t="shared" si="1"/>
        <v>9518.181818181818</v>
      </c>
    </row>
    <row r="21" spans="1:9" ht="15.75" customHeight="1" x14ac:dyDescent="0.25">
      <c r="A21" s="92"/>
      <c r="B21" s="12">
        <v>641</v>
      </c>
      <c r="C21" s="13"/>
      <c r="D21" s="120" t="s">
        <v>171</v>
      </c>
      <c r="E21" s="75">
        <v>0.11</v>
      </c>
      <c r="F21" s="75">
        <v>0</v>
      </c>
      <c r="G21" s="75">
        <v>10.47</v>
      </c>
      <c r="H21" s="167">
        <v>0</v>
      </c>
      <c r="I21" s="167">
        <f t="shared" si="1"/>
        <v>9518.181818181818</v>
      </c>
    </row>
    <row r="22" spans="1:9" ht="24" customHeight="1" x14ac:dyDescent="0.25">
      <c r="A22" s="92"/>
      <c r="B22" s="12">
        <v>6413</v>
      </c>
      <c r="C22" s="13"/>
      <c r="D22" s="96" t="s">
        <v>172</v>
      </c>
      <c r="E22" s="75">
        <v>0.11</v>
      </c>
      <c r="F22" s="75">
        <v>13</v>
      </c>
      <c r="G22" s="75">
        <v>10.47</v>
      </c>
      <c r="H22" s="167">
        <f t="shared" si="0"/>
        <v>80.538461538461547</v>
      </c>
      <c r="I22" s="167">
        <f t="shared" si="1"/>
        <v>9518.181818181818</v>
      </c>
    </row>
    <row r="23" spans="1:9" x14ac:dyDescent="0.25">
      <c r="A23" s="92"/>
      <c r="B23" s="12"/>
      <c r="C23" s="13">
        <v>43</v>
      </c>
      <c r="D23" s="13" t="s">
        <v>167</v>
      </c>
      <c r="E23" s="75">
        <v>0.11</v>
      </c>
      <c r="F23" s="75">
        <v>13</v>
      </c>
      <c r="G23" s="75">
        <v>10.47</v>
      </c>
      <c r="H23" s="167">
        <f t="shared" si="0"/>
        <v>80.538461538461547</v>
      </c>
      <c r="I23" s="167">
        <f t="shared" si="1"/>
        <v>9518.181818181818</v>
      </c>
    </row>
    <row r="24" spans="1:9" s="122" customFormat="1" ht="20.25" customHeight="1" x14ac:dyDescent="0.25">
      <c r="A24" s="91"/>
      <c r="B24" s="28"/>
      <c r="C24" s="94"/>
      <c r="D24" s="119" t="s">
        <v>169</v>
      </c>
      <c r="E24" s="75">
        <v>0.11</v>
      </c>
      <c r="F24" s="75">
        <v>13</v>
      </c>
      <c r="G24" s="75">
        <v>10.47</v>
      </c>
      <c r="H24" s="167">
        <f t="shared" si="0"/>
        <v>80.538461538461547</v>
      </c>
      <c r="I24" s="167">
        <f t="shared" si="1"/>
        <v>9518.181818181818</v>
      </c>
    </row>
    <row r="25" spans="1:9" ht="38.25" x14ac:dyDescent="0.25">
      <c r="A25" s="92"/>
      <c r="B25" s="28">
        <v>65</v>
      </c>
      <c r="C25" s="94"/>
      <c r="D25" s="97" t="s">
        <v>173</v>
      </c>
      <c r="E25" s="75">
        <f t="shared" ref="E25:G26" si="2">SUM(E26)</f>
        <v>20519.87</v>
      </c>
      <c r="F25" s="75">
        <f t="shared" si="2"/>
        <v>41930.68</v>
      </c>
      <c r="G25" s="75">
        <f t="shared" si="2"/>
        <v>50739.59</v>
      </c>
      <c r="H25" s="167">
        <f t="shared" si="0"/>
        <v>121.00826888569418</v>
      </c>
      <c r="I25" s="167">
        <f t="shared" si="1"/>
        <v>247.2705236436683</v>
      </c>
    </row>
    <row r="26" spans="1:9" x14ac:dyDescent="0.25">
      <c r="A26" s="12"/>
      <c r="B26" s="12">
        <v>652</v>
      </c>
      <c r="C26" s="13"/>
      <c r="D26" s="69" t="s">
        <v>174</v>
      </c>
      <c r="E26" s="75">
        <f t="shared" si="2"/>
        <v>20519.87</v>
      </c>
      <c r="F26" s="75">
        <f t="shared" si="2"/>
        <v>41930.68</v>
      </c>
      <c r="G26" s="75">
        <f t="shared" si="2"/>
        <v>50739.59</v>
      </c>
      <c r="H26" s="167">
        <f t="shared" si="0"/>
        <v>121.00826888569418</v>
      </c>
      <c r="I26" s="167">
        <f t="shared" si="1"/>
        <v>247.2705236436683</v>
      </c>
    </row>
    <row r="27" spans="1:9" x14ac:dyDescent="0.25">
      <c r="A27" s="12"/>
      <c r="B27" s="12">
        <v>6526</v>
      </c>
      <c r="C27" s="13"/>
      <c r="D27" s="69" t="s">
        <v>175</v>
      </c>
      <c r="E27" s="75">
        <v>20519.87</v>
      </c>
      <c r="F27" s="75">
        <v>41930.68</v>
      </c>
      <c r="G27" s="75">
        <v>50739.59</v>
      </c>
      <c r="H27" s="167">
        <f t="shared" si="0"/>
        <v>121.00826888569418</v>
      </c>
      <c r="I27" s="167">
        <f t="shared" si="1"/>
        <v>247.2705236436683</v>
      </c>
    </row>
    <row r="28" spans="1:9" x14ac:dyDescent="0.25">
      <c r="A28" s="12"/>
      <c r="B28" s="12"/>
      <c r="C28" s="13">
        <v>11</v>
      </c>
      <c r="D28" s="13" t="s">
        <v>90</v>
      </c>
      <c r="E28" s="75">
        <v>0</v>
      </c>
      <c r="F28" s="75">
        <v>0</v>
      </c>
      <c r="G28" s="75">
        <v>0</v>
      </c>
      <c r="H28" s="167">
        <v>0</v>
      </c>
      <c r="I28" s="167">
        <v>0</v>
      </c>
    </row>
    <row r="29" spans="1:9" x14ac:dyDescent="0.25">
      <c r="A29" s="92"/>
      <c r="B29" s="12"/>
      <c r="C29" s="13">
        <v>51</v>
      </c>
      <c r="D29" s="13" t="s">
        <v>68</v>
      </c>
      <c r="E29" s="75">
        <v>0</v>
      </c>
      <c r="F29" s="75">
        <v>0</v>
      </c>
      <c r="G29" s="75">
        <v>0</v>
      </c>
      <c r="H29" s="167">
        <v>0</v>
      </c>
      <c r="I29" s="167">
        <v>0</v>
      </c>
    </row>
    <row r="30" spans="1:9" x14ac:dyDescent="0.25">
      <c r="A30" s="92"/>
      <c r="B30" s="12"/>
      <c r="C30" s="13">
        <v>43</v>
      </c>
      <c r="D30" s="13" t="s">
        <v>167</v>
      </c>
      <c r="E30" s="75">
        <v>20519.87</v>
      </c>
      <c r="F30" s="75">
        <v>41930.68</v>
      </c>
      <c r="G30" s="75">
        <v>50739.59</v>
      </c>
      <c r="H30" s="167">
        <f t="shared" si="0"/>
        <v>121.00826888569418</v>
      </c>
      <c r="I30" s="167">
        <f t="shared" si="1"/>
        <v>247.2705236436683</v>
      </c>
    </row>
    <row r="31" spans="1:9" x14ac:dyDescent="0.25">
      <c r="A31" s="92"/>
      <c r="B31" s="12"/>
      <c r="C31" s="13">
        <v>52</v>
      </c>
      <c r="D31" s="13" t="s">
        <v>168</v>
      </c>
      <c r="E31" s="75">
        <v>0</v>
      </c>
      <c r="F31" s="75">
        <v>0</v>
      </c>
      <c r="G31" s="75">
        <v>0</v>
      </c>
      <c r="H31" s="167">
        <v>0</v>
      </c>
      <c r="I31" s="167">
        <v>0</v>
      </c>
    </row>
    <row r="32" spans="1:9" ht="18.75" customHeight="1" x14ac:dyDescent="0.25">
      <c r="A32" s="92"/>
      <c r="B32" s="12"/>
      <c r="C32" s="13"/>
      <c r="D32" s="93" t="s">
        <v>169</v>
      </c>
      <c r="E32" s="75">
        <f>SUM(E28:E31)</f>
        <v>20519.87</v>
      </c>
      <c r="F32" s="75">
        <f>SUM(F28:F31)</f>
        <v>41930.68</v>
      </c>
      <c r="G32" s="75">
        <f>SUM(G28:G31)</f>
        <v>50739.59</v>
      </c>
      <c r="H32" s="167">
        <f t="shared" si="0"/>
        <v>121.00826888569418</v>
      </c>
      <c r="I32" s="167">
        <f t="shared" si="1"/>
        <v>247.2705236436683</v>
      </c>
    </row>
    <row r="33" spans="1:9" ht="38.25" customHeight="1" x14ac:dyDescent="0.25">
      <c r="A33" s="91"/>
      <c r="B33" s="91">
        <v>66</v>
      </c>
      <c r="C33" s="92"/>
      <c r="D33" s="87" t="s">
        <v>176</v>
      </c>
      <c r="E33" s="75">
        <f>SUM(E34+E37)</f>
        <v>2889.14</v>
      </c>
      <c r="F33" s="75">
        <f>SUM(F34+F37)</f>
        <v>13536.01</v>
      </c>
      <c r="G33" s="75">
        <f>SUM(G34+G37)</f>
        <v>13087.21</v>
      </c>
      <c r="H33" s="167">
        <f t="shared" si="0"/>
        <v>96.684399612588933</v>
      </c>
      <c r="I33" s="167">
        <f t="shared" si="1"/>
        <v>452.97943332618013</v>
      </c>
    </row>
    <row r="34" spans="1:9" ht="25.5" customHeight="1" x14ac:dyDescent="0.25">
      <c r="A34" s="91"/>
      <c r="B34" s="92">
        <v>661</v>
      </c>
      <c r="C34" s="92"/>
      <c r="D34" s="69" t="s">
        <v>177</v>
      </c>
      <c r="E34" s="75">
        <f>SUM(E35:E36)</f>
        <v>70.87</v>
      </c>
      <c r="F34" s="75">
        <f>SUM(F35:F36)</f>
        <v>0</v>
      </c>
      <c r="G34" s="75">
        <f>SUM(G35:G36)</f>
        <v>0</v>
      </c>
      <c r="H34" s="167">
        <v>0</v>
      </c>
      <c r="I34" s="167">
        <f t="shared" si="1"/>
        <v>0</v>
      </c>
    </row>
    <row r="35" spans="1:9" x14ac:dyDescent="0.25">
      <c r="A35" s="12"/>
      <c r="B35" s="12">
        <v>6614</v>
      </c>
      <c r="C35" s="13"/>
      <c r="D35" s="69" t="s">
        <v>178</v>
      </c>
      <c r="E35" s="75">
        <v>70.87</v>
      </c>
      <c r="F35" s="75">
        <v>0</v>
      </c>
      <c r="G35" s="75">
        <v>0</v>
      </c>
      <c r="H35" s="167">
        <v>0</v>
      </c>
      <c r="I35" s="167">
        <f t="shared" si="1"/>
        <v>0</v>
      </c>
    </row>
    <row r="36" spans="1:9" x14ac:dyDescent="0.25">
      <c r="A36" s="12"/>
      <c r="B36" s="12">
        <v>6615</v>
      </c>
      <c r="C36" s="13"/>
      <c r="D36" s="69" t="s">
        <v>179</v>
      </c>
      <c r="E36" s="75">
        <v>0</v>
      </c>
      <c r="F36" s="75">
        <v>0</v>
      </c>
      <c r="G36" s="75">
        <v>0</v>
      </c>
      <c r="H36" s="167">
        <v>0</v>
      </c>
      <c r="I36" s="167">
        <v>0</v>
      </c>
    </row>
    <row r="37" spans="1:9" ht="25.5" x14ac:dyDescent="0.25">
      <c r="A37" s="12"/>
      <c r="B37" s="12">
        <v>663</v>
      </c>
      <c r="C37" s="13"/>
      <c r="D37" s="69" t="s">
        <v>180</v>
      </c>
      <c r="E37" s="75">
        <f>SUM(E38:E39)</f>
        <v>2818.27</v>
      </c>
      <c r="F37" s="75">
        <f>SUM(F38:F39)</f>
        <v>13536.01</v>
      </c>
      <c r="G37" s="75">
        <f>SUM(G38:G39)</f>
        <v>13087.21</v>
      </c>
      <c r="H37" s="167">
        <f t="shared" si="0"/>
        <v>96.684399612588933</v>
      </c>
      <c r="I37" s="167">
        <f t="shared" si="1"/>
        <v>464.37034066998547</v>
      </c>
    </row>
    <row r="38" spans="1:9" x14ac:dyDescent="0.25">
      <c r="A38" s="12"/>
      <c r="B38" s="12">
        <v>6631</v>
      </c>
      <c r="C38" s="13"/>
      <c r="D38" s="69" t="s">
        <v>181</v>
      </c>
      <c r="E38" s="75">
        <v>1889.21</v>
      </c>
      <c r="F38" s="75">
        <v>10983.08</v>
      </c>
      <c r="G38" s="75">
        <v>10497.8</v>
      </c>
      <c r="H38" s="167">
        <f t="shared" si="0"/>
        <v>95.581567283494238</v>
      </c>
      <c r="I38" s="167">
        <f t="shared" si="1"/>
        <v>555.67141821184509</v>
      </c>
    </row>
    <row r="39" spans="1:9" x14ac:dyDescent="0.25">
      <c r="A39" s="12"/>
      <c r="B39" s="12">
        <v>6632</v>
      </c>
      <c r="C39" s="13"/>
      <c r="D39" s="69" t="s">
        <v>182</v>
      </c>
      <c r="E39" s="75">
        <v>929.06</v>
      </c>
      <c r="F39" s="75">
        <v>2552.9299999999998</v>
      </c>
      <c r="G39" s="75">
        <v>2589.41</v>
      </c>
      <c r="H39" s="167">
        <f t="shared" si="0"/>
        <v>101.42894634792181</v>
      </c>
      <c r="I39" s="167">
        <f t="shared" si="1"/>
        <v>278.71289260112371</v>
      </c>
    </row>
    <row r="40" spans="1:9" x14ac:dyDescent="0.25">
      <c r="A40" s="12"/>
      <c r="B40" s="12"/>
      <c r="C40" s="13">
        <v>11</v>
      </c>
      <c r="D40" s="13" t="s">
        <v>90</v>
      </c>
      <c r="E40" s="75">
        <v>0</v>
      </c>
      <c r="F40" s="75">
        <v>0</v>
      </c>
      <c r="G40" s="75">
        <v>0</v>
      </c>
      <c r="H40" s="167">
        <v>0</v>
      </c>
      <c r="I40" s="167">
        <v>0</v>
      </c>
    </row>
    <row r="41" spans="1:9" x14ac:dyDescent="0.25">
      <c r="A41" s="92"/>
      <c r="B41" s="12"/>
      <c r="C41" s="13">
        <v>51</v>
      </c>
      <c r="D41" s="13" t="s">
        <v>68</v>
      </c>
      <c r="E41" s="75">
        <v>0</v>
      </c>
      <c r="F41" s="75">
        <v>0</v>
      </c>
      <c r="G41" s="75">
        <v>0</v>
      </c>
      <c r="H41" s="167">
        <v>0</v>
      </c>
      <c r="I41" s="167">
        <v>0</v>
      </c>
    </row>
    <row r="42" spans="1:9" x14ac:dyDescent="0.25">
      <c r="A42" s="92"/>
      <c r="B42" s="12"/>
      <c r="C42" s="13">
        <v>43</v>
      </c>
      <c r="D42" s="13" t="s">
        <v>167</v>
      </c>
      <c r="E42" s="75">
        <v>0</v>
      </c>
      <c r="F42" s="75">
        <v>0</v>
      </c>
      <c r="G42" s="75">
        <v>0</v>
      </c>
      <c r="H42" s="167">
        <v>0</v>
      </c>
      <c r="I42" s="167">
        <v>0</v>
      </c>
    </row>
    <row r="43" spans="1:9" x14ac:dyDescent="0.25">
      <c r="A43" s="92"/>
      <c r="B43" s="12"/>
      <c r="C43" s="13">
        <v>52</v>
      </c>
      <c r="D43" s="13" t="s">
        <v>168</v>
      </c>
      <c r="E43" s="75">
        <v>0</v>
      </c>
      <c r="F43" s="75">
        <v>0</v>
      </c>
      <c r="G43" s="75">
        <v>0</v>
      </c>
      <c r="H43" s="167">
        <v>0</v>
      </c>
      <c r="I43" s="167">
        <v>0</v>
      </c>
    </row>
    <row r="44" spans="1:9" x14ac:dyDescent="0.25">
      <c r="A44" s="92"/>
      <c r="B44" s="12"/>
      <c r="C44" s="13">
        <v>61</v>
      </c>
      <c r="D44" s="93" t="s">
        <v>183</v>
      </c>
      <c r="E44" s="75">
        <v>2818.27</v>
      </c>
      <c r="F44" s="75">
        <v>13536.01</v>
      </c>
      <c r="G44" s="75">
        <v>13087.21</v>
      </c>
      <c r="H44" s="167">
        <f t="shared" si="0"/>
        <v>96.684399612588933</v>
      </c>
      <c r="I44" s="167">
        <f t="shared" si="1"/>
        <v>464.37034066998547</v>
      </c>
    </row>
    <row r="45" spans="1:9" x14ac:dyDescent="0.25">
      <c r="A45" s="92"/>
      <c r="B45" s="12"/>
      <c r="C45" s="13">
        <v>31</v>
      </c>
      <c r="D45" s="93" t="s">
        <v>184</v>
      </c>
      <c r="E45" s="75">
        <v>70.87</v>
      </c>
      <c r="F45" s="75"/>
      <c r="G45" s="75"/>
      <c r="H45" s="167">
        <v>0</v>
      </c>
      <c r="I45" s="167">
        <f t="shared" si="1"/>
        <v>0</v>
      </c>
    </row>
    <row r="46" spans="1:9" ht="24.75" customHeight="1" x14ac:dyDescent="0.25">
      <c r="A46" s="92"/>
      <c r="B46" s="12"/>
      <c r="C46" s="13"/>
      <c r="D46" s="93" t="s">
        <v>169</v>
      </c>
      <c r="E46" s="75">
        <f>SUM(E40:E45)</f>
        <v>2889.14</v>
      </c>
      <c r="F46" s="75">
        <v>13536.01</v>
      </c>
      <c r="G46" s="75">
        <v>13087.21</v>
      </c>
      <c r="H46" s="167">
        <f t="shared" si="0"/>
        <v>96.684399612588933</v>
      </c>
      <c r="I46" s="167">
        <f t="shared" si="1"/>
        <v>452.97943332618013</v>
      </c>
    </row>
    <row r="47" spans="1:9" x14ac:dyDescent="0.25">
      <c r="A47" s="91"/>
      <c r="B47" s="28">
        <v>67</v>
      </c>
      <c r="C47" s="94"/>
      <c r="D47" s="95" t="s">
        <v>185</v>
      </c>
      <c r="E47" s="75">
        <f>SUM(E48)</f>
        <v>65492.2</v>
      </c>
      <c r="F47" s="75">
        <f>SUM(F48)</f>
        <v>80911.33</v>
      </c>
      <c r="G47" s="75">
        <f>SUM(G48)</f>
        <v>62867.17</v>
      </c>
      <c r="H47" s="167">
        <f t="shared" si="0"/>
        <v>77.698846379116489</v>
      </c>
      <c r="I47" s="167">
        <f t="shared" si="1"/>
        <v>95.991843303477367</v>
      </c>
    </row>
    <row r="48" spans="1:9" ht="38.25" x14ac:dyDescent="0.25">
      <c r="A48" s="12"/>
      <c r="B48" s="12">
        <v>671</v>
      </c>
      <c r="C48" s="13"/>
      <c r="D48" s="69" t="s">
        <v>186</v>
      </c>
      <c r="E48" s="75">
        <f>SUM(E49:E50)</f>
        <v>65492.2</v>
      </c>
      <c r="F48" s="75">
        <f>SUM(F49:F50)</f>
        <v>80911.33</v>
      </c>
      <c r="G48" s="75">
        <f>SUM(G49:G50)</f>
        <v>62867.17</v>
      </c>
      <c r="H48" s="167">
        <f t="shared" si="0"/>
        <v>77.698846379116489</v>
      </c>
      <c r="I48" s="167">
        <f t="shared" si="1"/>
        <v>95.991843303477367</v>
      </c>
    </row>
    <row r="49" spans="1:9" ht="25.5" x14ac:dyDescent="0.25">
      <c r="A49" s="12"/>
      <c r="B49" s="12">
        <v>6711</v>
      </c>
      <c r="C49" s="13"/>
      <c r="D49" s="69" t="s">
        <v>187</v>
      </c>
      <c r="E49" s="75">
        <v>65492.2</v>
      </c>
      <c r="F49" s="75">
        <v>80911.33</v>
      </c>
      <c r="G49" s="75">
        <v>62867.17</v>
      </c>
      <c r="H49" s="167">
        <f t="shared" si="0"/>
        <v>77.698846379116489</v>
      </c>
      <c r="I49" s="167">
        <f t="shared" si="1"/>
        <v>95.991843303477367</v>
      </c>
    </row>
    <row r="50" spans="1:9" ht="38.25" x14ac:dyDescent="0.25">
      <c r="A50" s="12"/>
      <c r="B50" s="12">
        <v>6712</v>
      </c>
      <c r="C50" s="13"/>
      <c r="D50" s="69" t="s">
        <v>188</v>
      </c>
      <c r="E50" s="75">
        <v>0</v>
      </c>
      <c r="F50" s="75">
        <v>0</v>
      </c>
      <c r="G50" s="75">
        <v>0</v>
      </c>
      <c r="H50" s="167">
        <v>0</v>
      </c>
      <c r="I50" s="167">
        <v>0</v>
      </c>
    </row>
    <row r="51" spans="1:9" x14ac:dyDescent="0.25">
      <c r="A51" s="12"/>
      <c r="B51" s="12"/>
      <c r="C51" s="13">
        <v>11</v>
      </c>
      <c r="D51" s="13" t="s">
        <v>90</v>
      </c>
      <c r="E51" s="75">
        <v>813.07</v>
      </c>
      <c r="F51" s="75">
        <v>2938.33</v>
      </c>
      <c r="G51" s="75">
        <v>2820.47</v>
      </c>
      <c r="H51" s="167">
        <f t="shared" si="0"/>
        <v>95.988878036163399</v>
      </c>
      <c r="I51" s="167">
        <f t="shared" si="1"/>
        <v>346.89141156357999</v>
      </c>
    </row>
    <row r="52" spans="1:9" x14ac:dyDescent="0.25">
      <c r="A52" s="92"/>
      <c r="B52" s="12"/>
      <c r="C52" s="13">
        <v>51</v>
      </c>
      <c r="D52" s="13" t="s">
        <v>68</v>
      </c>
      <c r="E52" s="75">
        <v>0</v>
      </c>
      <c r="F52" s="75">
        <v>0</v>
      </c>
      <c r="G52" s="75">
        <v>0</v>
      </c>
      <c r="H52" s="167">
        <v>0</v>
      </c>
      <c r="I52" s="167">
        <v>0</v>
      </c>
    </row>
    <row r="53" spans="1:9" x14ac:dyDescent="0.25">
      <c r="A53" s="92"/>
      <c r="B53" s="12"/>
      <c r="C53" s="13">
        <v>43</v>
      </c>
      <c r="D53" s="13" t="s">
        <v>167</v>
      </c>
      <c r="E53" s="75">
        <v>0</v>
      </c>
      <c r="F53" s="75">
        <v>0</v>
      </c>
      <c r="G53" s="75">
        <v>0</v>
      </c>
      <c r="H53" s="167">
        <v>0</v>
      </c>
      <c r="I53" s="167">
        <v>0</v>
      </c>
    </row>
    <row r="54" spans="1:9" x14ac:dyDescent="0.25">
      <c r="A54" s="92"/>
      <c r="B54" s="12"/>
      <c r="C54" s="13">
        <v>44</v>
      </c>
      <c r="D54" s="13" t="s">
        <v>132</v>
      </c>
      <c r="E54" s="75">
        <v>64679.13</v>
      </c>
      <c r="F54" s="75">
        <v>77973</v>
      </c>
      <c r="G54" s="75">
        <v>60046.7</v>
      </c>
      <c r="H54" s="167">
        <f t="shared" si="0"/>
        <v>77.009605889218051</v>
      </c>
      <c r="I54" s="167">
        <f t="shared" si="1"/>
        <v>92.837828832886288</v>
      </c>
    </row>
    <row r="55" spans="1:9" x14ac:dyDescent="0.25">
      <c r="A55" s="92"/>
      <c r="B55" s="12"/>
      <c r="C55" s="13">
        <v>52</v>
      </c>
      <c r="D55" s="13" t="s">
        <v>168</v>
      </c>
      <c r="E55" s="75">
        <v>0</v>
      </c>
      <c r="F55" s="75">
        <v>0</v>
      </c>
      <c r="G55" s="75">
        <v>0</v>
      </c>
      <c r="H55" s="167">
        <v>0</v>
      </c>
      <c r="I55" s="167">
        <v>0</v>
      </c>
    </row>
    <row r="56" spans="1:9" x14ac:dyDescent="0.25">
      <c r="A56" s="92"/>
      <c r="B56" s="12"/>
      <c r="C56" s="13">
        <v>61</v>
      </c>
      <c r="D56" s="13" t="s">
        <v>183</v>
      </c>
      <c r="E56" s="75">
        <v>0</v>
      </c>
      <c r="F56" s="75">
        <v>0</v>
      </c>
      <c r="G56" s="75">
        <v>0</v>
      </c>
      <c r="H56" s="167">
        <v>0</v>
      </c>
      <c r="I56" s="167">
        <v>0</v>
      </c>
    </row>
    <row r="57" spans="1:9" x14ac:dyDescent="0.25">
      <c r="A57" s="92"/>
      <c r="B57" s="12"/>
      <c r="C57" s="13"/>
      <c r="D57" s="93" t="s">
        <v>169</v>
      </c>
      <c r="E57" s="75">
        <f>SUM(E51:E56)</f>
        <v>65492.2</v>
      </c>
      <c r="F57" s="75">
        <f>SUM(F51:F56)</f>
        <v>80911.33</v>
      </c>
      <c r="G57" s="75">
        <f>SUM(G51:G56)</f>
        <v>62867.17</v>
      </c>
      <c r="H57" s="167">
        <f t="shared" si="0"/>
        <v>77.698846379116489</v>
      </c>
      <c r="I57" s="167">
        <f t="shared" si="1"/>
        <v>95.991843303477367</v>
      </c>
    </row>
    <row r="58" spans="1:9" x14ac:dyDescent="0.25">
      <c r="A58" s="28"/>
      <c r="B58" s="28">
        <v>92</v>
      </c>
      <c r="C58" s="94"/>
      <c r="D58" s="87" t="s">
        <v>189</v>
      </c>
      <c r="E58" s="75">
        <v>0</v>
      </c>
      <c r="F58" s="75">
        <v>0</v>
      </c>
      <c r="G58" s="75">
        <v>0</v>
      </c>
      <c r="H58" s="167">
        <v>0</v>
      </c>
      <c r="I58" s="167">
        <v>0</v>
      </c>
    </row>
    <row r="59" spans="1:9" x14ac:dyDescent="0.25">
      <c r="A59" s="12"/>
      <c r="B59" s="12">
        <v>922</v>
      </c>
      <c r="C59" s="13"/>
      <c r="D59" s="69" t="s">
        <v>190</v>
      </c>
      <c r="E59" s="75">
        <v>0</v>
      </c>
      <c r="F59" s="75">
        <v>0</v>
      </c>
      <c r="G59" s="75">
        <v>-4730.6499999999996</v>
      </c>
      <c r="H59" s="167">
        <v>0</v>
      </c>
      <c r="I59" s="167">
        <v>0</v>
      </c>
    </row>
    <row r="60" spans="1:9" x14ac:dyDescent="0.25">
      <c r="A60" s="12"/>
      <c r="B60" s="12"/>
      <c r="C60" s="13">
        <v>11</v>
      </c>
      <c r="D60" s="13" t="s">
        <v>90</v>
      </c>
      <c r="E60" s="75">
        <v>-13177.82</v>
      </c>
      <c r="F60" s="75">
        <v>0</v>
      </c>
      <c r="G60" s="77">
        <v>0</v>
      </c>
      <c r="H60" s="167">
        <v>0</v>
      </c>
      <c r="I60" s="167">
        <f t="shared" si="1"/>
        <v>0</v>
      </c>
    </row>
    <row r="61" spans="1:9" x14ac:dyDescent="0.25">
      <c r="A61" s="92"/>
      <c r="B61" s="12"/>
      <c r="C61" s="13">
        <v>51</v>
      </c>
      <c r="D61" s="13" t="s">
        <v>68</v>
      </c>
      <c r="E61" s="75">
        <v>-6010.66</v>
      </c>
      <c r="F61" s="75">
        <v>0</v>
      </c>
      <c r="G61" s="77">
        <v>0</v>
      </c>
      <c r="H61" s="167">
        <v>0</v>
      </c>
      <c r="I61" s="167">
        <f t="shared" si="1"/>
        <v>0</v>
      </c>
    </row>
    <row r="62" spans="1:9" x14ac:dyDescent="0.25">
      <c r="A62" s="92"/>
      <c r="B62" s="12"/>
      <c r="C62" s="13">
        <v>43</v>
      </c>
      <c r="D62" s="13" t="s">
        <v>167</v>
      </c>
      <c r="E62" s="75">
        <v>5676.12</v>
      </c>
      <c r="F62" s="75">
        <v>0</v>
      </c>
      <c r="G62" s="77">
        <v>0</v>
      </c>
      <c r="H62" s="167">
        <v>0</v>
      </c>
      <c r="I62" s="167">
        <f t="shared" si="1"/>
        <v>0</v>
      </c>
    </row>
    <row r="63" spans="1:9" x14ac:dyDescent="0.25">
      <c r="A63" s="92"/>
      <c r="B63" s="12"/>
      <c r="C63" s="13">
        <v>44</v>
      </c>
      <c r="D63" s="13" t="s">
        <v>132</v>
      </c>
      <c r="E63" s="75">
        <v>-9141</v>
      </c>
      <c r="F63" s="75">
        <v>0</v>
      </c>
      <c r="G63" s="77">
        <v>0</v>
      </c>
      <c r="H63" s="167">
        <v>0</v>
      </c>
      <c r="I63" s="167">
        <f t="shared" si="1"/>
        <v>0</v>
      </c>
    </row>
    <row r="64" spans="1:9" x14ac:dyDescent="0.25">
      <c r="A64" s="92"/>
      <c r="B64" s="12"/>
      <c r="C64" s="13">
        <v>52</v>
      </c>
      <c r="D64" s="13" t="s">
        <v>168</v>
      </c>
      <c r="E64" s="75">
        <v>-14589.93</v>
      </c>
      <c r="F64" s="75">
        <v>0</v>
      </c>
      <c r="G64" s="77">
        <v>0</v>
      </c>
      <c r="H64" s="167">
        <v>0</v>
      </c>
      <c r="I64" s="167">
        <f t="shared" si="1"/>
        <v>0</v>
      </c>
    </row>
    <row r="65" spans="1:9" x14ac:dyDescent="0.25">
      <c r="A65" s="92"/>
      <c r="B65" s="12"/>
      <c r="C65" s="13">
        <v>61</v>
      </c>
      <c r="D65" s="13" t="s">
        <v>183</v>
      </c>
      <c r="E65" s="75">
        <v>-4265.84</v>
      </c>
      <c r="F65" s="75">
        <v>0</v>
      </c>
      <c r="G65" s="77">
        <v>0</v>
      </c>
      <c r="H65" s="167">
        <v>0</v>
      </c>
      <c r="I65" s="167">
        <f t="shared" si="1"/>
        <v>0</v>
      </c>
    </row>
    <row r="66" spans="1:9" x14ac:dyDescent="0.25">
      <c r="A66" s="92"/>
      <c r="B66" s="12"/>
      <c r="C66" s="13">
        <v>31</v>
      </c>
      <c r="D66" s="93" t="s">
        <v>184</v>
      </c>
      <c r="E66" s="75">
        <v>70.87</v>
      </c>
      <c r="F66" s="75"/>
      <c r="G66" s="77"/>
      <c r="H66" s="167">
        <v>0</v>
      </c>
      <c r="I66" s="167">
        <f t="shared" si="1"/>
        <v>0</v>
      </c>
    </row>
    <row r="67" spans="1:9" x14ac:dyDescent="0.25">
      <c r="A67" s="92"/>
      <c r="B67" s="12"/>
      <c r="C67" s="13"/>
      <c r="D67" s="93" t="s">
        <v>169</v>
      </c>
      <c r="E67" s="75">
        <f>SUM(E60:E66)</f>
        <v>-41438.26</v>
      </c>
      <c r="F67" s="75">
        <v>0</v>
      </c>
      <c r="G67" s="75">
        <f>SUM(G60:G65)</f>
        <v>0</v>
      </c>
      <c r="H67" s="167">
        <v>0</v>
      </c>
      <c r="I67" s="167">
        <v>0</v>
      </c>
    </row>
    <row r="68" spans="1:9" x14ac:dyDescent="0.25">
      <c r="A68" s="92"/>
      <c r="B68" s="12"/>
      <c r="C68" s="13"/>
      <c r="D68" s="13"/>
      <c r="E68" s="75">
        <v>0</v>
      </c>
      <c r="F68" s="75">
        <v>0</v>
      </c>
      <c r="G68" s="75">
        <v>0</v>
      </c>
      <c r="H68" s="167">
        <v>0</v>
      </c>
      <c r="I68" s="167">
        <v>0</v>
      </c>
    </row>
    <row r="69" spans="1:9" x14ac:dyDescent="0.25">
      <c r="A69" s="92"/>
      <c r="B69" s="12" t="s">
        <v>191</v>
      </c>
      <c r="C69" s="13"/>
      <c r="D69" s="13"/>
      <c r="E69" s="75">
        <f>SUM(E8+E20+E25+E33+E47)</f>
        <v>1240015.98</v>
      </c>
      <c r="F69" s="75">
        <f>SUM(F8+F20+F25+F33+F47)</f>
        <v>1505994.11</v>
      </c>
      <c r="G69" s="75">
        <f>SUM(G8+G20+G25+G33+G47)</f>
        <v>1502830.65</v>
      </c>
      <c r="H69" s="167">
        <f t="shared" si="0"/>
        <v>99.789942073545006</v>
      </c>
      <c r="I69" s="167">
        <f t="shared" si="1"/>
        <v>121.1944583165775</v>
      </c>
    </row>
    <row r="70" spans="1:9" x14ac:dyDescent="0.25">
      <c r="A70" s="92"/>
      <c r="B70" s="12"/>
      <c r="C70" s="13"/>
      <c r="D70" s="93" t="s">
        <v>169</v>
      </c>
      <c r="E70" s="75">
        <f>SUM(E19+E24+E32+E46+E57)</f>
        <v>1240015.98</v>
      </c>
      <c r="F70" s="75">
        <f>SUM(F19+F24+F32+F46+F57)</f>
        <v>1505994.11</v>
      </c>
      <c r="G70" s="75">
        <f>SUM(G19+G24+G32+G46+G57)</f>
        <v>1502830.6500000001</v>
      </c>
      <c r="H70" s="167">
        <f t="shared" si="0"/>
        <v>99.789942073545035</v>
      </c>
      <c r="I70" s="167">
        <f t="shared" si="1"/>
        <v>121.19445831657751</v>
      </c>
    </row>
    <row r="71" spans="1:9" x14ac:dyDescent="0.25">
      <c r="A71" s="98"/>
      <c r="B71" s="99"/>
      <c r="C71" s="100"/>
      <c r="D71" s="100"/>
      <c r="E71" s="100"/>
      <c r="F71" s="101"/>
      <c r="G71" s="101"/>
      <c r="H71" s="101"/>
      <c r="I71" s="101"/>
    </row>
    <row r="72" spans="1:9" ht="15.75" x14ac:dyDescent="0.25">
      <c r="A72" s="206" t="s">
        <v>38</v>
      </c>
      <c r="B72" s="207"/>
      <c r="C72" s="207"/>
      <c r="D72" s="207"/>
      <c r="E72" s="207"/>
      <c r="F72" s="207"/>
      <c r="G72" s="102"/>
    </row>
    <row r="73" spans="1:9" ht="25.5" x14ac:dyDescent="0.25">
      <c r="A73" s="169" t="s">
        <v>5</v>
      </c>
      <c r="B73" s="155" t="s">
        <v>6</v>
      </c>
      <c r="C73" s="155" t="s">
        <v>160</v>
      </c>
      <c r="D73" s="155" t="s">
        <v>3</v>
      </c>
      <c r="E73" s="136" t="s">
        <v>27</v>
      </c>
      <c r="F73" s="137" t="s">
        <v>28</v>
      </c>
      <c r="G73" s="137" t="s">
        <v>218</v>
      </c>
      <c r="H73" s="137" t="s">
        <v>223</v>
      </c>
      <c r="I73" s="137" t="s">
        <v>223</v>
      </c>
    </row>
    <row r="74" spans="1:9" s="122" customFormat="1" ht="18.75" customHeight="1" x14ac:dyDescent="0.25">
      <c r="A74" s="173"/>
      <c r="B74" s="174"/>
      <c r="C74" s="175"/>
      <c r="D74" s="176" t="s">
        <v>223</v>
      </c>
      <c r="E74" s="166">
        <v>1</v>
      </c>
      <c r="F74" s="166">
        <v>2</v>
      </c>
      <c r="G74" s="166">
        <v>3</v>
      </c>
      <c r="H74" s="163" t="s">
        <v>224</v>
      </c>
      <c r="I74" s="166" t="s">
        <v>225</v>
      </c>
    </row>
    <row r="75" spans="1:9" x14ac:dyDescent="0.25">
      <c r="A75" s="170">
        <v>3</v>
      </c>
      <c r="B75" s="170"/>
      <c r="C75" s="170"/>
      <c r="D75" s="171" t="s">
        <v>8</v>
      </c>
      <c r="E75" s="172">
        <f>SUM(E76+E93+E134+E144)</f>
        <v>1241888.0799999998</v>
      </c>
      <c r="F75" s="172">
        <f>SUM(F76+F93+F134+F144)</f>
        <v>1474628.6800000002</v>
      </c>
      <c r="G75" s="172">
        <f>SUM(G76+G93+G134+G144)</f>
        <v>1476543.3199999998</v>
      </c>
      <c r="H75" s="142">
        <f t="shared" ref="H75:H136" si="3">SUM(G75/F75)*100</f>
        <v>100.12983878761939</v>
      </c>
      <c r="I75" s="142">
        <f t="shared" ref="I75:I137" si="4">SUM(G75/E75*100)</f>
        <v>118.89503923735221</v>
      </c>
    </row>
    <row r="76" spans="1:9" x14ac:dyDescent="0.25">
      <c r="A76" s="91"/>
      <c r="B76" s="91">
        <v>31</v>
      </c>
      <c r="C76" s="91"/>
      <c r="D76" s="113" t="s">
        <v>9</v>
      </c>
      <c r="E76" s="74">
        <f>SUM(E77+E81+E83)</f>
        <v>1024505.45</v>
      </c>
      <c r="F76" s="74">
        <f>SUM(F77+F81+F83)</f>
        <v>1222539.6600000001</v>
      </c>
      <c r="G76" s="74">
        <f>SUM(G77+G81+G83)</f>
        <v>1225587.7999999998</v>
      </c>
      <c r="H76" s="167">
        <f t="shared" si="3"/>
        <v>100.24932851667157</v>
      </c>
      <c r="I76" s="167">
        <f t="shared" si="4"/>
        <v>119.62726015757161</v>
      </c>
    </row>
    <row r="77" spans="1:9" x14ac:dyDescent="0.25">
      <c r="A77" s="91"/>
      <c r="B77" s="92">
        <v>311</v>
      </c>
      <c r="C77" s="92"/>
      <c r="D77" s="69" t="s">
        <v>69</v>
      </c>
      <c r="E77" s="75">
        <f>SUM(E78:E80)</f>
        <v>844578.5</v>
      </c>
      <c r="F77" s="75">
        <f>SUM(F78:F80)</f>
        <v>1006761.64</v>
      </c>
      <c r="G77" s="75">
        <f>SUM(G78:G80)</f>
        <v>1008603.64</v>
      </c>
      <c r="H77" s="167">
        <f t="shared" si="3"/>
        <v>100.18296287093338</v>
      </c>
      <c r="I77" s="167">
        <f t="shared" si="4"/>
        <v>119.42094666155958</v>
      </c>
    </row>
    <row r="78" spans="1:9" x14ac:dyDescent="0.25">
      <c r="A78" s="12"/>
      <c r="B78" s="12">
        <v>3111</v>
      </c>
      <c r="C78" s="13"/>
      <c r="D78" s="69" t="s">
        <v>70</v>
      </c>
      <c r="E78" s="75">
        <v>816091.75</v>
      </c>
      <c r="F78" s="75">
        <v>962775</v>
      </c>
      <c r="G78" s="75">
        <v>969926.62</v>
      </c>
      <c r="H78" s="167">
        <f t="shared" si="3"/>
        <v>100.74281322219625</v>
      </c>
      <c r="I78" s="167">
        <f t="shared" si="4"/>
        <v>118.85019300832289</v>
      </c>
    </row>
    <row r="79" spans="1:9" x14ac:dyDescent="0.25">
      <c r="A79" s="12"/>
      <c r="B79" s="12">
        <v>3113</v>
      </c>
      <c r="C79" s="13"/>
      <c r="D79" s="69" t="s">
        <v>71</v>
      </c>
      <c r="E79" s="75">
        <v>19396.2</v>
      </c>
      <c r="F79" s="75">
        <v>31986.639999999999</v>
      </c>
      <c r="G79" s="75">
        <v>26973.54</v>
      </c>
      <c r="H79" s="167">
        <f t="shared" si="3"/>
        <v>84.327519239282395</v>
      </c>
      <c r="I79" s="167">
        <f t="shared" si="4"/>
        <v>139.0661057320506</v>
      </c>
    </row>
    <row r="80" spans="1:9" x14ac:dyDescent="0.25">
      <c r="A80" s="12"/>
      <c r="B80" s="12">
        <v>3114</v>
      </c>
      <c r="C80" s="13"/>
      <c r="D80" s="69" t="s">
        <v>72</v>
      </c>
      <c r="E80" s="75">
        <v>9090.5499999999993</v>
      </c>
      <c r="F80" s="75">
        <v>12000</v>
      </c>
      <c r="G80" s="75">
        <v>11703.48</v>
      </c>
      <c r="H80" s="167">
        <f t="shared" si="3"/>
        <v>97.528999999999996</v>
      </c>
      <c r="I80" s="167">
        <f t="shared" si="4"/>
        <v>128.74336536293185</v>
      </c>
    </row>
    <row r="81" spans="1:9" x14ac:dyDescent="0.25">
      <c r="A81" s="12"/>
      <c r="B81" s="12">
        <v>312</v>
      </c>
      <c r="C81" s="13"/>
      <c r="D81" s="69" t="s">
        <v>73</v>
      </c>
      <c r="E81" s="75">
        <v>40954.269999999997</v>
      </c>
      <c r="F81" s="75">
        <f>SUM(F82)</f>
        <v>51138.21</v>
      </c>
      <c r="G81" s="75">
        <v>51604.05</v>
      </c>
      <c r="H81" s="167">
        <f t="shared" si="3"/>
        <v>100.91094310888083</v>
      </c>
      <c r="I81" s="167">
        <f t="shared" si="4"/>
        <v>126.00407723053056</v>
      </c>
    </row>
    <row r="82" spans="1:9" x14ac:dyDescent="0.25">
      <c r="A82" s="12"/>
      <c r="B82" s="12">
        <v>3121</v>
      </c>
      <c r="C82" s="13"/>
      <c r="D82" s="69" t="s">
        <v>74</v>
      </c>
      <c r="E82" s="75">
        <v>40954.269999999997</v>
      </c>
      <c r="F82" s="75">
        <v>51138.21</v>
      </c>
      <c r="G82" s="75">
        <v>51604.05</v>
      </c>
      <c r="H82" s="167">
        <f t="shared" si="3"/>
        <v>100.91094310888083</v>
      </c>
      <c r="I82" s="167">
        <f t="shared" si="4"/>
        <v>126.00407723053056</v>
      </c>
    </row>
    <row r="83" spans="1:9" x14ac:dyDescent="0.25">
      <c r="A83" s="12"/>
      <c r="B83" s="12">
        <v>313</v>
      </c>
      <c r="C83" s="13"/>
      <c r="D83" s="69" t="s">
        <v>75</v>
      </c>
      <c r="E83" s="75">
        <f>SUM(E84:E86)</f>
        <v>138972.68</v>
      </c>
      <c r="F83" s="75">
        <f>SUM(F84:F85)</f>
        <v>164639.81</v>
      </c>
      <c r="G83" s="75">
        <f>SUM(G84:G85)</f>
        <v>165380.10999999999</v>
      </c>
      <c r="H83" s="167">
        <f t="shared" si="3"/>
        <v>100.44964823513827</v>
      </c>
      <c r="I83" s="167">
        <f t="shared" si="4"/>
        <v>119.00188583828131</v>
      </c>
    </row>
    <row r="84" spans="1:9" x14ac:dyDescent="0.25">
      <c r="A84" s="12"/>
      <c r="B84" s="12">
        <v>3131</v>
      </c>
      <c r="C84" s="13"/>
      <c r="D84" s="69" t="s">
        <v>76</v>
      </c>
      <c r="E84" s="75">
        <v>0</v>
      </c>
      <c r="F84" s="75">
        <v>0</v>
      </c>
      <c r="G84" s="75">
        <v>0</v>
      </c>
      <c r="H84" s="167">
        <v>0</v>
      </c>
      <c r="I84" s="167">
        <v>0</v>
      </c>
    </row>
    <row r="85" spans="1:9" ht="25.5" x14ac:dyDescent="0.25">
      <c r="A85" s="12"/>
      <c r="B85" s="12">
        <v>3132</v>
      </c>
      <c r="C85" s="13"/>
      <c r="D85" s="69" t="s">
        <v>77</v>
      </c>
      <c r="E85" s="75">
        <v>138735.82</v>
      </c>
      <c r="F85" s="75">
        <v>164639.81</v>
      </c>
      <c r="G85" s="75">
        <v>165380.10999999999</v>
      </c>
      <c r="H85" s="167">
        <f t="shared" si="3"/>
        <v>100.44964823513827</v>
      </c>
      <c r="I85" s="167">
        <f t="shared" si="4"/>
        <v>119.20505461386972</v>
      </c>
    </row>
    <row r="86" spans="1:9" ht="25.5" x14ac:dyDescent="0.25">
      <c r="A86" s="12"/>
      <c r="B86" s="12">
        <v>3133</v>
      </c>
      <c r="C86" s="13"/>
      <c r="D86" s="69" t="s">
        <v>197</v>
      </c>
      <c r="E86" s="75">
        <v>236.86</v>
      </c>
      <c r="F86" s="75">
        <v>0</v>
      </c>
      <c r="G86" s="75">
        <v>0</v>
      </c>
      <c r="H86" s="167">
        <v>0</v>
      </c>
      <c r="I86" s="167">
        <f t="shared" si="4"/>
        <v>0</v>
      </c>
    </row>
    <row r="87" spans="1:9" x14ac:dyDescent="0.25">
      <c r="A87" s="12"/>
      <c r="B87" s="12"/>
      <c r="C87" s="13">
        <v>11</v>
      </c>
      <c r="D87" s="13" t="s">
        <v>90</v>
      </c>
      <c r="E87" s="75">
        <v>826.86</v>
      </c>
      <c r="F87" s="75">
        <v>2921.8</v>
      </c>
      <c r="G87" s="75">
        <v>2992.01</v>
      </c>
      <c r="H87" s="167">
        <f t="shared" si="3"/>
        <v>102.40297077144227</v>
      </c>
      <c r="I87" s="167">
        <f t="shared" si="4"/>
        <v>361.85206685533223</v>
      </c>
    </row>
    <row r="88" spans="1:9" x14ac:dyDescent="0.25">
      <c r="A88" s="92"/>
      <c r="B88" s="12"/>
      <c r="C88" s="13">
        <v>51</v>
      </c>
      <c r="D88" s="13" t="s">
        <v>68</v>
      </c>
      <c r="E88" s="75">
        <v>4798.3100000000004</v>
      </c>
      <c r="F88" s="75">
        <v>4676.3999999999996</v>
      </c>
      <c r="G88" s="75">
        <v>5312.24</v>
      </c>
      <c r="H88" s="167">
        <f t="shared" si="3"/>
        <v>113.59678385082543</v>
      </c>
      <c r="I88" s="167">
        <f t="shared" si="4"/>
        <v>110.71064603995988</v>
      </c>
    </row>
    <row r="89" spans="1:9" x14ac:dyDescent="0.25">
      <c r="A89" s="92"/>
      <c r="B89" s="12"/>
      <c r="C89" s="13">
        <v>43</v>
      </c>
      <c r="D89" s="13" t="s">
        <v>167</v>
      </c>
      <c r="E89" s="75">
        <v>7723.53</v>
      </c>
      <c r="F89" s="75">
        <v>4218.32</v>
      </c>
      <c r="G89" s="75">
        <v>23218.47</v>
      </c>
      <c r="H89" s="167">
        <f t="shared" si="3"/>
        <v>550.41983538470299</v>
      </c>
      <c r="I89" s="167">
        <f t="shared" si="4"/>
        <v>300.6199237913234</v>
      </c>
    </row>
    <row r="90" spans="1:9" x14ac:dyDescent="0.25">
      <c r="A90" s="92"/>
      <c r="B90" s="12"/>
      <c r="C90" s="13">
        <v>52</v>
      </c>
      <c r="D90" s="13" t="s">
        <v>168</v>
      </c>
      <c r="E90" s="75">
        <v>1011156.75</v>
      </c>
      <c r="F90" s="75">
        <v>1207687.1299999999</v>
      </c>
      <c r="G90" s="75">
        <v>1191029.07</v>
      </c>
      <c r="H90" s="167">
        <f t="shared" si="3"/>
        <v>98.620664277510357</v>
      </c>
      <c r="I90" s="167">
        <f t="shared" si="4"/>
        <v>117.7887671718554</v>
      </c>
    </row>
    <row r="91" spans="1:9" x14ac:dyDescent="0.25">
      <c r="A91" s="103"/>
      <c r="B91" s="12"/>
      <c r="C91" s="13">
        <v>61</v>
      </c>
      <c r="D91" s="93" t="s">
        <v>194</v>
      </c>
      <c r="E91" s="75"/>
      <c r="F91" s="75">
        <v>3036.01</v>
      </c>
      <c r="G91" s="75">
        <v>3036.01</v>
      </c>
      <c r="H91" s="167">
        <f t="shared" si="3"/>
        <v>100</v>
      </c>
      <c r="I91" s="167">
        <v>0</v>
      </c>
    </row>
    <row r="92" spans="1:9" x14ac:dyDescent="0.25">
      <c r="A92" s="103"/>
      <c r="B92" s="12"/>
      <c r="C92" s="13"/>
      <c r="D92" s="119" t="s">
        <v>169</v>
      </c>
      <c r="E92" s="74">
        <f>SUM(E87:E90)</f>
        <v>1024505.45</v>
      </c>
      <c r="F92" s="123">
        <f>SUM(F87:F91)</f>
        <v>1222539.6599999999</v>
      </c>
      <c r="G92" s="123">
        <f>SUM(G87:G91)</f>
        <v>1225587.8</v>
      </c>
      <c r="H92" s="167">
        <f t="shared" si="3"/>
        <v>100.24932851667161</v>
      </c>
      <c r="I92" s="167">
        <f t="shared" si="4"/>
        <v>119.62726015757164</v>
      </c>
    </row>
    <row r="93" spans="1:9" x14ac:dyDescent="0.25">
      <c r="A93" s="103"/>
      <c r="B93" s="28">
        <v>32</v>
      </c>
      <c r="C93" s="94"/>
      <c r="D93" s="113" t="s">
        <v>18</v>
      </c>
      <c r="E93" s="74">
        <f>SUM(E94+E99+E107+E117+E119)</f>
        <v>206609.93999999997</v>
      </c>
      <c r="F93" s="74">
        <f>SUM(F94+F99+F107+F117+F119)</f>
        <v>246339.02000000002</v>
      </c>
      <c r="G93" s="74">
        <f>SUM(G94+G99+G107+G117+G119)</f>
        <v>243734.62</v>
      </c>
      <c r="H93" s="167">
        <f t="shared" si="3"/>
        <v>98.942757830245469</v>
      </c>
      <c r="I93" s="167">
        <f t="shared" si="4"/>
        <v>117.96848689854905</v>
      </c>
    </row>
    <row r="94" spans="1:9" x14ac:dyDescent="0.25">
      <c r="A94" s="103"/>
      <c r="B94" s="92">
        <v>321</v>
      </c>
      <c r="C94" s="13"/>
      <c r="D94" s="69" t="s">
        <v>78</v>
      </c>
      <c r="E94" s="75">
        <f>SUM(E95:E98)</f>
        <v>48936.43</v>
      </c>
      <c r="F94" s="75">
        <f>SUM(F95:F98)</f>
        <v>54421.48</v>
      </c>
      <c r="G94" s="75">
        <f>SUM(G95:G98)</f>
        <v>54436.240000000005</v>
      </c>
      <c r="H94" s="167">
        <f t="shared" si="3"/>
        <v>100.02712164388032</v>
      </c>
      <c r="I94" s="167">
        <f t="shared" si="4"/>
        <v>111.23868251116807</v>
      </c>
    </row>
    <row r="95" spans="1:9" x14ac:dyDescent="0.25">
      <c r="A95" s="103"/>
      <c r="B95" s="92">
        <v>3211</v>
      </c>
      <c r="C95" s="13"/>
      <c r="D95" s="69" t="s">
        <v>79</v>
      </c>
      <c r="E95" s="75">
        <v>4798.83</v>
      </c>
      <c r="F95" s="75">
        <v>5418.68</v>
      </c>
      <c r="G95" s="75">
        <v>4648.4799999999996</v>
      </c>
      <c r="H95" s="167">
        <f t="shared" si="3"/>
        <v>85.786206234728752</v>
      </c>
      <c r="I95" s="167">
        <f t="shared" si="4"/>
        <v>96.866944651092027</v>
      </c>
    </row>
    <row r="96" spans="1:9" ht="25.5" x14ac:dyDescent="0.25">
      <c r="A96" s="103"/>
      <c r="B96" s="12">
        <v>3212</v>
      </c>
      <c r="C96" s="13"/>
      <c r="D96" s="69" t="s">
        <v>133</v>
      </c>
      <c r="E96" s="75">
        <v>43125.46</v>
      </c>
      <c r="F96" s="75">
        <v>47677.8</v>
      </c>
      <c r="G96" s="75">
        <v>48502.54</v>
      </c>
      <c r="H96" s="167">
        <f t="shared" si="3"/>
        <v>101.72981974839443</v>
      </c>
      <c r="I96" s="167">
        <f t="shared" si="4"/>
        <v>112.46845830745922</v>
      </c>
    </row>
    <row r="97" spans="1:9" x14ac:dyDescent="0.25">
      <c r="A97" s="103"/>
      <c r="B97" s="12">
        <v>3213</v>
      </c>
      <c r="C97" s="13"/>
      <c r="D97" s="69" t="s">
        <v>81</v>
      </c>
      <c r="E97" s="75">
        <v>761.83</v>
      </c>
      <c r="F97" s="75">
        <v>1045</v>
      </c>
      <c r="G97" s="75">
        <v>1038.82</v>
      </c>
      <c r="H97" s="167">
        <f t="shared" si="3"/>
        <v>99.408612440191376</v>
      </c>
      <c r="I97" s="167">
        <f t="shared" si="4"/>
        <v>136.3585051783206</v>
      </c>
    </row>
    <row r="98" spans="1:9" x14ac:dyDescent="0.25">
      <c r="A98" s="103"/>
      <c r="B98" s="12">
        <v>3214</v>
      </c>
      <c r="C98" s="13"/>
      <c r="D98" s="69" t="s">
        <v>82</v>
      </c>
      <c r="E98" s="75">
        <v>250.31</v>
      </c>
      <c r="F98" s="75">
        <v>280</v>
      </c>
      <c r="G98" s="75">
        <v>246.4</v>
      </c>
      <c r="H98" s="167">
        <f t="shared" si="3"/>
        <v>88</v>
      </c>
      <c r="I98" s="167">
        <f t="shared" si="4"/>
        <v>98.437936958171861</v>
      </c>
    </row>
    <row r="99" spans="1:9" x14ac:dyDescent="0.25">
      <c r="A99" s="104"/>
      <c r="B99" s="12">
        <v>322</v>
      </c>
      <c r="C99" s="13"/>
      <c r="D99" s="69" t="s">
        <v>91</v>
      </c>
      <c r="E99" s="75">
        <f>SUM(E100:E106)</f>
        <v>91238.579999999987</v>
      </c>
      <c r="F99" s="75">
        <f>SUM(F100:F106)</f>
        <v>118373.4</v>
      </c>
      <c r="G99" s="75">
        <f>SUM(G100:G106)</f>
        <v>116378.48</v>
      </c>
      <c r="H99" s="167">
        <f t="shared" si="3"/>
        <v>98.314722733316771</v>
      </c>
      <c r="I99" s="167">
        <f t="shared" si="4"/>
        <v>127.55402374741038</v>
      </c>
    </row>
    <row r="100" spans="1:9" x14ac:dyDescent="0.25">
      <c r="A100" s="104"/>
      <c r="B100" s="12">
        <v>3221</v>
      </c>
      <c r="C100" s="13"/>
      <c r="D100" s="69" t="s">
        <v>105</v>
      </c>
      <c r="E100" s="75">
        <v>14491.89</v>
      </c>
      <c r="F100" s="75">
        <v>22688.85</v>
      </c>
      <c r="G100" s="75">
        <v>22411.18</v>
      </c>
      <c r="H100" s="167">
        <f t="shared" si="3"/>
        <v>98.776183015005174</v>
      </c>
      <c r="I100" s="167">
        <f t="shared" si="4"/>
        <v>154.64635737643607</v>
      </c>
    </row>
    <row r="101" spans="1:9" x14ac:dyDescent="0.25">
      <c r="A101" s="105"/>
      <c r="B101" s="12">
        <v>3222</v>
      </c>
      <c r="C101" s="13"/>
      <c r="D101" s="69" t="s">
        <v>106</v>
      </c>
      <c r="E101" s="75">
        <v>48318.42</v>
      </c>
      <c r="F101" s="75">
        <v>71790.8</v>
      </c>
      <c r="G101" s="75">
        <v>72455.44</v>
      </c>
      <c r="H101" s="167">
        <f t="shared" si="3"/>
        <v>100.9258010775754</v>
      </c>
      <c r="I101" s="167">
        <f t="shared" si="4"/>
        <v>149.95407548508416</v>
      </c>
    </row>
    <row r="102" spans="1:9" x14ac:dyDescent="0.25">
      <c r="A102" s="105"/>
      <c r="B102" s="17">
        <v>3223</v>
      </c>
      <c r="C102" s="14"/>
      <c r="D102" s="69" t="s">
        <v>107</v>
      </c>
      <c r="E102" s="75">
        <v>16102.31</v>
      </c>
      <c r="F102" s="75">
        <v>21000</v>
      </c>
      <c r="G102" s="75">
        <v>18731.39</v>
      </c>
      <c r="H102" s="167">
        <f t="shared" si="3"/>
        <v>89.19709523809523</v>
      </c>
      <c r="I102" s="167">
        <f t="shared" si="4"/>
        <v>116.32734682166721</v>
      </c>
    </row>
    <row r="103" spans="1:9" ht="25.5" x14ac:dyDescent="0.25">
      <c r="A103" s="105"/>
      <c r="B103" s="92">
        <v>3224</v>
      </c>
      <c r="C103" s="92"/>
      <c r="D103" s="69" t="s">
        <v>111</v>
      </c>
      <c r="E103" s="75">
        <v>1885.87</v>
      </c>
      <c r="F103" s="75">
        <v>1900</v>
      </c>
      <c r="G103" s="75">
        <v>1786.72</v>
      </c>
      <c r="H103" s="167">
        <f t="shared" si="3"/>
        <v>94.037894736842105</v>
      </c>
      <c r="I103" s="167">
        <f t="shared" si="4"/>
        <v>94.742479598275608</v>
      </c>
    </row>
    <row r="104" spans="1:9" x14ac:dyDescent="0.25">
      <c r="A104" s="105"/>
      <c r="B104" s="92">
        <v>3225</v>
      </c>
      <c r="C104" s="13"/>
      <c r="D104" s="69" t="s">
        <v>112</v>
      </c>
      <c r="E104" s="75">
        <v>9907.01</v>
      </c>
      <c r="F104" s="75">
        <v>993.75</v>
      </c>
      <c r="G104" s="75">
        <v>993.75</v>
      </c>
      <c r="H104" s="167">
        <f t="shared" si="3"/>
        <v>100</v>
      </c>
      <c r="I104" s="167">
        <f t="shared" si="4"/>
        <v>10.030776187770075</v>
      </c>
    </row>
    <row r="105" spans="1:9" x14ac:dyDescent="0.25">
      <c r="A105" s="105"/>
      <c r="B105" s="106">
        <v>3226</v>
      </c>
      <c r="C105" s="105"/>
      <c r="D105" s="69" t="s">
        <v>113</v>
      </c>
      <c r="E105" s="75">
        <v>0</v>
      </c>
      <c r="F105" s="75">
        <v>0</v>
      </c>
      <c r="G105" s="75">
        <v>0</v>
      </c>
      <c r="H105" s="167">
        <v>0</v>
      </c>
      <c r="I105" s="167">
        <v>0</v>
      </c>
    </row>
    <row r="106" spans="1:9" x14ac:dyDescent="0.25">
      <c r="A106" s="105"/>
      <c r="B106" s="106">
        <v>3227</v>
      </c>
      <c r="C106" s="105"/>
      <c r="D106" s="69" t="s">
        <v>114</v>
      </c>
      <c r="E106" s="75">
        <v>533.08000000000004</v>
      </c>
      <c r="F106" s="75">
        <v>0</v>
      </c>
      <c r="G106" s="75">
        <v>0</v>
      </c>
      <c r="H106" s="167">
        <v>0</v>
      </c>
      <c r="I106" s="167">
        <f t="shared" si="4"/>
        <v>0</v>
      </c>
    </row>
    <row r="107" spans="1:9" x14ac:dyDescent="0.25">
      <c r="A107" s="105"/>
      <c r="B107" s="106">
        <v>323</v>
      </c>
      <c r="C107" s="105"/>
      <c r="D107" s="69" t="s">
        <v>92</v>
      </c>
      <c r="E107" s="75">
        <f>SUM(E108:E116)</f>
        <v>48322.310000000005</v>
      </c>
      <c r="F107" s="75">
        <f>SUM(F108:F116)</f>
        <v>60627.22</v>
      </c>
      <c r="G107" s="75">
        <f>SUM(G108:G116)</f>
        <v>60575.96</v>
      </c>
      <c r="H107" s="167">
        <f t="shared" si="3"/>
        <v>99.91545051876038</v>
      </c>
      <c r="I107" s="167">
        <f t="shared" si="4"/>
        <v>125.35816272028384</v>
      </c>
    </row>
    <row r="108" spans="1:9" x14ac:dyDescent="0.25">
      <c r="A108" s="105"/>
      <c r="B108" s="106">
        <v>3231</v>
      </c>
      <c r="C108" s="105"/>
      <c r="D108" s="69" t="s">
        <v>115</v>
      </c>
      <c r="E108" s="75">
        <v>21134.13</v>
      </c>
      <c r="F108" s="75">
        <v>29237.22</v>
      </c>
      <c r="G108" s="75">
        <v>30460.23</v>
      </c>
      <c r="H108" s="167">
        <f t="shared" si="3"/>
        <v>104.18305844399707</v>
      </c>
      <c r="I108" s="167">
        <f t="shared" si="4"/>
        <v>144.12814721968684</v>
      </c>
    </row>
    <row r="109" spans="1:9" x14ac:dyDescent="0.25">
      <c r="A109" s="105"/>
      <c r="B109" s="106">
        <v>3232</v>
      </c>
      <c r="C109" s="105"/>
      <c r="D109" s="69" t="s">
        <v>116</v>
      </c>
      <c r="E109" s="75">
        <v>3996.95</v>
      </c>
      <c r="F109" s="75">
        <v>2100</v>
      </c>
      <c r="G109" s="75">
        <v>2378.04</v>
      </c>
      <c r="H109" s="167">
        <f t="shared" si="3"/>
        <v>113.24000000000001</v>
      </c>
      <c r="I109" s="167">
        <f t="shared" si="4"/>
        <v>59.496365979059028</v>
      </c>
    </row>
    <row r="110" spans="1:9" x14ac:dyDescent="0.25">
      <c r="A110" s="105"/>
      <c r="B110" s="106">
        <v>3233</v>
      </c>
      <c r="C110" s="105"/>
      <c r="D110" s="69" t="s">
        <v>134</v>
      </c>
      <c r="E110" s="75">
        <v>127.41</v>
      </c>
      <c r="F110" s="75">
        <v>120</v>
      </c>
      <c r="G110" s="75">
        <v>127.44</v>
      </c>
      <c r="H110" s="167">
        <f t="shared" si="3"/>
        <v>106.2</v>
      </c>
      <c r="I110" s="167">
        <f t="shared" si="4"/>
        <v>100.02354603249353</v>
      </c>
    </row>
    <row r="111" spans="1:9" x14ac:dyDescent="0.25">
      <c r="A111" s="105"/>
      <c r="B111" s="106">
        <v>3234</v>
      </c>
      <c r="C111" s="105"/>
      <c r="D111" s="69" t="s">
        <v>135</v>
      </c>
      <c r="E111" s="75">
        <v>6659.21</v>
      </c>
      <c r="F111" s="75">
        <v>11400</v>
      </c>
      <c r="G111" s="75">
        <v>11797.94</v>
      </c>
      <c r="H111" s="167">
        <f t="shared" si="3"/>
        <v>103.49070175438597</v>
      </c>
      <c r="I111" s="167">
        <f t="shared" si="4"/>
        <v>177.16726158207956</v>
      </c>
    </row>
    <row r="112" spans="1:9" x14ac:dyDescent="0.25">
      <c r="A112" s="105"/>
      <c r="B112" s="106">
        <v>3235</v>
      </c>
      <c r="C112" s="105"/>
      <c r="D112" s="69" t="s">
        <v>136</v>
      </c>
      <c r="E112" s="75">
        <v>8670.2900000000009</v>
      </c>
      <c r="F112" s="75">
        <v>8160</v>
      </c>
      <c r="G112" s="75">
        <v>8160</v>
      </c>
      <c r="H112" s="167">
        <f t="shared" si="3"/>
        <v>100</v>
      </c>
      <c r="I112" s="167">
        <f t="shared" si="4"/>
        <v>94.114499053664858</v>
      </c>
    </row>
    <row r="113" spans="1:9" x14ac:dyDescent="0.25">
      <c r="A113" s="105"/>
      <c r="B113" s="106">
        <v>3236</v>
      </c>
      <c r="C113" s="105"/>
      <c r="D113" s="69" t="s">
        <v>137</v>
      </c>
      <c r="E113" s="75">
        <v>1540.87</v>
      </c>
      <c r="F113" s="75">
        <v>550</v>
      </c>
      <c r="G113" s="75">
        <v>513.67999999999995</v>
      </c>
      <c r="H113" s="167">
        <f t="shared" si="3"/>
        <v>93.396363636363617</v>
      </c>
      <c r="I113" s="167">
        <f t="shared" si="4"/>
        <v>33.337010909421302</v>
      </c>
    </row>
    <row r="114" spans="1:9" x14ac:dyDescent="0.25">
      <c r="A114" s="105"/>
      <c r="B114" s="106">
        <v>3237</v>
      </c>
      <c r="C114" s="105"/>
      <c r="D114" s="69" t="s">
        <v>138</v>
      </c>
      <c r="E114" s="75">
        <v>0</v>
      </c>
      <c r="F114" s="75">
        <v>0</v>
      </c>
      <c r="G114" s="75">
        <v>0</v>
      </c>
      <c r="H114" s="167">
        <v>0</v>
      </c>
      <c r="I114" s="167">
        <v>0</v>
      </c>
    </row>
    <row r="115" spans="1:9" x14ac:dyDescent="0.25">
      <c r="A115" s="105"/>
      <c r="B115" s="106">
        <v>3238</v>
      </c>
      <c r="C115" s="105"/>
      <c r="D115" s="69" t="s">
        <v>139</v>
      </c>
      <c r="E115" s="75">
        <v>1791.6</v>
      </c>
      <c r="F115" s="75">
        <v>2200</v>
      </c>
      <c r="G115" s="75">
        <v>1822.68</v>
      </c>
      <c r="H115" s="167">
        <f t="shared" si="3"/>
        <v>82.849090909090918</v>
      </c>
      <c r="I115" s="167">
        <f t="shared" si="4"/>
        <v>101.73476222371065</v>
      </c>
    </row>
    <row r="116" spans="1:9" x14ac:dyDescent="0.25">
      <c r="A116" s="105"/>
      <c r="B116" s="106">
        <v>3239</v>
      </c>
      <c r="C116" s="105"/>
      <c r="D116" s="69" t="s">
        <v>117</v>
      </c>
      <c r="E116" s="75">
        <v>4401.8500000000004</v>
      </c>
      <c r="F116" s="75">
        <v>6860</v>
      </c>
      <c r="G116" s="75">
        <v>5315.95</v>
      </c>
      <c r="H116" s="167">
        <f t="shared" si="3"/>
        <v>77.491982507288625</v>
      </c>
      <c r="I116" s="167">
        <f t="shared" si="4"/>
        <v>120.7662687279212</v>
      </c>
    </row>
    <row r="117" spans="1:9" ht="25.5" x14ac:dyDescent="0.25">
      <c r="A117" s="105"/>
      <c r="B117" s="106">
        <v>324</v>
      </c>
      <c r="C117" s="105"/>
      <c r="D117" s="69" t="s">
        <v>93</v>
      </c>
      <c r="E117" s="75">
        <f>SUM(E118)</f>
        <v>0</v>
      </c>
      <c r="F117" s="75">
        <f>SUM(F118)</f>
        <v>0</v>
      </c>
      <c r="G117" s="75">
        <f>SUM(G118)</f>
        <v>0</v>
      </c>
      <c r="H117" s="167">
        <v>0</v>
      </c>
      <c r="I117" s="167">
        <v>0</v>
      </c>
    </row>
    <row r="118" spans="1:9" x14ac:dyDescent="0.25">
      <c r="A118" s="105"/>
      <c r="B118" s="106">
        <v>3241</v>
      </c>
      <c r="C118" s="105"/>
      <c r="D118" s="69" t="s">
        <v>193</v>
      </c>
      <c r="E118" s="75">
        <v>0</v>
      </c>
      <c r="F118" s="75">
        <v>0</v>
      </c>
      <c r="G118" s="75">
        <v>0</v>
      </c>
      <c r="H118" s="167">
        <v>0</v>
      </c>
      <c r="I118" s="167">
        <v>0</v>
      </c>
    </row>
    <row r="119" spans="1:9" x14ac:dyDescent="0.25">
      <c r="A119" s="105"/>
      <c r="B119" s="106">
        <v>329</v>
      </c>
      <c r="C119" s="105"/>
      <c r="D119" s="69" t="s">
        <v>94</v>
      </c>
      <c r="E119" s="75">
        <f>SUM(E120:E126)</f>
        <v>18112.620000000003</v>
      </c>
      <c r="F119" s="75">
        <f>SUM(F120:F126)</f>
        <v>12916.92</v>
      </c>
      <c r="G119" s="75">
        <f>SUM(G120:G126)</f>
        <v>12343.94</v>
      </c>
      <c r="H119" s="167">
        <f t="shared" si="3"/>
        <v>95.564112807077848</v>
      </c>
      <c r="I119" s="167">
        <f t="shared" si="4"/>
        <v>68.151046066223429</v>
      </c>
    </row>
    <row r="120" spans="1:9" ht="25.5" x14ac:dyDescent="0.25">
      <c r="A120" s="105"/>
      <c r="B120" s="106">
        <v>3291</v>
      </c>
      <c r="C120" s="105"/>
      <c r="D120" s="69" t="s">
        <v>141</v>
      </c>
      <c r="E120" s="75">
        <v>0</v>
      </c>
      <c r="F120" s="75">
        <v>0</v>
      </c>
      <c r="G120" s="75">
        <v>0</v>
      </c>
      <c r="H120" s="167">
        <v>0</v>
      </c>
      <c r="I120" s="167">
        <v>0</v>
      </c>
    </row>
    <row r="121" spans="1:9" x14ac:dyDescent="0.25">
      <c r="A121" s="105"/>
      <c r="B121" s="106">
        <v>3292</v>
      </c>
      <c r="C121" s="105"/>
      <c r="D121" s="69" t="s">
        <v>142</v>
      </c>
      <c r="E121" s="75">
        <v>1130.8</v>
      </c>
      <c r="F121" s="75">
        <v>1228</v>
      </c>
      <c r="G121" s="75">
        <v>1228</v>
      </c>
      <c r="H121" s="167">
        <f t="shared" si="3"/>
        <v>100</v>
      </c>
      <c r="I121" s="167">
        <f t="shared" si="4"/>
        <v>108.59568447117086</v>
      </c>
    </row>
    <row r="122" spans="1:9" x14ac:dyDescent="0.25">
      <c r="A122" s="105"/>
      <c r="B122" s="106">
        <v>3293</v>
      </c>
      <c r="C122" s="105"/>
      <c r="D122" s="69" t="s">
        <v>143</v>
      </c>
      <c r="E122" s="75">
        <v>0</v>
      </c>
      <c r="F122" s="75">
        <v>0</v>
      </c>
      <c r="G122" s="75">
        <v>0</v>
      </c>
      <c r="H122" s="167">
        <v>0</v>
      </c>
      <c r="I122" s="167">
        <v>0</v>
      </c>
    </row>
    <row r="123" spans="1:9" x14ac:dyDescent="0.25">
      <c r="A123" s="105"/>
      <c r="B123" s="106">
        <v>3294</v>
      </c>
      <c r="C123" s="105"/>
      <c r="D123" s="69" t="s">
        <v>144</v>
      </c>
      <c r="E123" s="75">
        <v>159.27000000000001</v>
      </c>
      <c r="F123" s="75">
        <v>163</v>
      </c>
      <c r="G123" s="75">
        <v>163.09</v>
      </c>
      <c r="H123" s="167">
        <f t="shared" si="3"/>
        <v>100.05521472392638</v>
      </c>
      <c r="I123" s="167">
        <f t="shared" si="4"/>
        <v>102.39844289571167</v>
      </c>
    </row>
    <row r="124" spans="1:9" x14ac:dyDescent="0.25">
      <c r="A124" s="105"/>
      <c r="B124" s="106">
        <v>3295</v>
      </c>
      <c r="C124" s="105"/>
      <c r="D124" s="69" t="s">
        <v>118</v>
      </c>
      <c r="E124" s="75">
        <v>4310.17</v>
      </c>
      <c r="F124" s="75">
        <v>3080</v>
      </c>
      <c r="G124" s="75">
        <v>3080</v>
      </c>
      <c r="H124" s="167">
        <f t="shared" si="3"/>
        <v>100</v>
      </c>
      <c r="I124" s="167">
        <f t="shared" si="4"/>
        <v>71.458898372918</v>
      </c>
    </row>
    <row r="125" spans="1:9" x14ac:dyDescent="0.25">
      <c r="A125" s="105"/>
      <c r="B125" s="106">
        <v>3296</v>
      </c>
      <c r="C125" s="105"/>
      <c r="D125" s="69" t="s">
        <v>145</v>
      </c>
      <c r="E125" s="75">
        <v>6257.03</v>
      </c>
      <c r="F125" s="75">
        <v>0</v>
      </c>
      <c r="G125" s="75">
        <v>0</v>
      </c>
      <c r="H125" s="167">
        <v>0</v>
      </c>
      <c r="I125" s="167">
        <f t="shared" si="4"/>
        <v>0</v>
      </c>
    </row>
    <row r="126" spans="1:9" x14ac:dyDescent="0.25">
      <c r="A126" s="105"/>
      <c r="B126" s="106">
        <v>3299</v>
      </c>
      <c r="C126" s="105"/>
      <c r="D126" s="69" t="s">
        <v>146</v>
      </c>
      <c r="E126" s="75">
        <v>6255.35</v>
      </c>
      <c r="F126" s="75">
        <v>8445.92</v>
      </c>
      <c r="G126" s="75">
        <v>7872.85</v>
      </c>
      <c r="H126" s="167">
        <f t="shared" si="3"/>
        <v>93.214830355958853</v>
      </c>
      <c r="I126" s="167">
        <f t="shared" si="4"/>
        <v>125.85786566698907</v>
      </c>
    </row>
    <row r="127" spans="1:9" x14ac:dyDescent="0.25">
      <c r="A127" s="12"/>
      <c r="B127" s="12"/>
      <c r="C127" s="13">
        <v>11</v>
      </c>
      <c r="D127" s="13" t="s">
        <v>90</v>
      </c>
      <c r="E127" s="75">
        <v>555.38</v>
      </c>
      <c r="F127" s="75">
        <v>16.53</v>
      </c>
      <c r="G127" s="75">
        <v>17.77</v>
      </c>
      <c r="H127" s="167">
        <f t="shared" si="3"/>
        <v>107.50151240169387</v>
      </c>
      <c r="I127" s="167">
        <f t="shared" si="4"/>
        <v>3.1996110771003639</v>
      </c>
    </row>
    <row r="128" spans="1:9" x14ac:dyDescent="0.25">
      <c r="A128" s="92"/>
      <c r="B128" s="12"/>
      <c r="C128" s="13">
        <v>51</v>
      </c>
      <c r="D128" s="13" t="s">
        <v>68</v>
      </c>
      <c r="E128" s="75">
        <v>25690.63</v>
      </c>
      <c r="F128" s="75">
        <v>7747.57</v>
      </c>
      <c r="G128" s="75">
        <v>7758.75</v>
      </c>
      <c r="H128" s="167">
        <f t="shared" si="3"/>
        <v>100.14430331058641</v>
      </c>
      <c r="I128" s="167">
        <f t="shared" si="4"/>
        <v>30.200699632511927</v>
      </c>
    </row>
    <row r="129" spans="1:9" x14ac:dyDescent="0.25">
      <c r="A129" s="92"/>
      <c r="B129" s="12"/>
      <c r="C129" s="13">
        <v>43</v>
      </c>
      <c r="D129" s="13" t="s">
        <v>167</v>
      </c>
      <c r="E129" s="75">
        <v>28454.25</v>
      </c>
      <c r="F129" s="75">
        <v>18906.900000000001</v>
      </c>
      <c r="G129" s="75">
        <v>20134.61</v>
      </c>
      <c r="H129" s="167">
        <f t="shared" si="3"/>
        <v>106.49344948140624</v>
      </c>
      <c r="I129" s="167">
        <f t="shared" si="4"/>
        <v>70.761344966041989</v>
      </c>
    </row>
    <row r="130" spans="1:9" x14ac:dyDescent="0.25">
      <c r="A130" s="92"/>
      <c r="B130" s="12"/>
      <c r="C130" s="13">
        <v>44</v>
      </c>
      <c r="D130" s="13" t="s">
        <v>132</v>
      </c>
      <c r="E130" s="75">
        <v>68879.16</v>
      </c>
      <c r="F130" s="75">
        <v>76873</v>
      </c>
      <c r="G130" s="75">
        <v>73710.05</v>
      </c>
      <c r="H130" s="167">
        <f t="shared" si="3"/>
        <v>95.885486451680052</v>
      </c>
      <c r="I130" s="167">
        <f t="shared" si="4"/>
        <v>107.01357275553303</v>
      </c>
    </row>
    <row r="131" spans="1:9" x14ac:dyDescent="0.25">
      <c r="A131" s="92"/>
      <c r="B131" s="12"/>
      <c r="C131" s="13">
        <v>52</v>
      </c>
      <c r="D131" s="13" t="s">
        <v>168</v>
      </c>
      <c r="E131" s="75">
        <v>78530.69</v>
      </c>
      <c r="F131" s="75">
        <v>134847.95000000001</v>
      </c>
      <c r="G131" s="75">
        <v>137394.39000000001</v>
      </c>
      <c r="H131" s="167">
        <f t="shared" si="3"/>
        <v>101.88837872581675</v>
      </c>
      <c r="I131" s="167">
        <f t="shared" si="4"/>
        <v>174.95630052403718</v>
      </c>
    </row>
    <row r="132" spans="1:9" ht="14.25" customHeight="1" x14ac:dyDescent="0.25">
      <c r="A132" s="92"/>
      <c r="B132" s="12"/>
      <c r="C132" s="13">
        <v>61</v>
      </c>
      <c r="D132" s="93" t="s">
        <v>194</v>
      </c>
      <c r="E132" s="75">
        <v>4499.83</v>
      </c>
      <c r="F132" s="75">
        <v>7947.07</v>
      </c>
      <c r="G132" s="75">
        <v>4719.05</v>
      </c>
      <c r="H132" s="167">
        <f t="shared" si="3"/>
        <v>59.381004571496163</v>
      </c>
      <c r="I132" s="167">
        <f t="shared" si="4"/>
        <v>104.87173959905152</v>
      </c>
    </row>
    <row r="133" spans="1:9" x14ac:dyDescent="0.25">
      <c r="A133" s="92"/>
      <c r="B133" s="12"/>
      <c r="C133" s="13"/>
      <c r="D133" s="119" t="s">
        <v>192</v>
      </c>
      <c r="E133" s="74">
        <f>SUM(E127:E132)</f>
        <v>206609.94</v>
      </c>
      <c r="F133" s="74">
        <f>SUM(F127:F132)</f>
        <v>246339.02000000002</v>
      </c>
      <c r="G133" s="74">
        <f>SUM(G127:G132)</f>
        <v>243734.62</v>
      </c>
      <c r="H133" s="167">
        <f t="shared" si="3"/>
        <v>98.942757830245469</v>
      </c>
      <c r="I133" s="167">
        <f t="shared" si="4"/>
        <v>117.96848689854902</v>
      </c>
    </row>
    <row r="134" spans="1:9" x14ac:dyDescent="0.25">
      <c r="A134" s="108"/>
      <c r="B134" s="107">
        <v>34</v>
      </c>
      <c r="C134" s="108"/>
      <c r="D134" s="113" t="s">
        <v>95</v>
      </c>
      <c r="E134" s="74">
        <f>SUM(E135)</f>
        <v>6317.63</v>
      </c>
      <c r="F134" s="74">
        <f>SUM(F135)</f>
        <v>1100</v>
      </c>
      <c r="G134" s="74">
        <f>SUM(G135:G137)</f>
        <v>1079.97</v>
      </c>
      <c r="H134" s="167">
        <f t="shared" si="3"/>
        <v>98.179090909090917</v>
      </c>
      <c r="I134" s="167">
        <f t="shared" si="4"/>
        <v>17.094543365154337</v>
      </c>
    </row>
    <row r="135" spans="1:9" x14ac:dyDescent="0.25">
      <c r="A135" s="105"/>
      <c r="B135" s="106">
        <v>343</v>
      </c>
      <c r="C135" s="105"/>
      <c r="D135" s="69" t="s">
        <v>96</v>
      </c>
      <c r="E135" s="75">
        <f>SUM(E136:E137)</f>
        <v>6317.63</v>
      </c>
      <c r="F135" s="75">
        <f>SUM(F136:F137)</f>
        <v>1100</v>
      </c>
      <c r="G135" s="75">
        <v>838.17</v>
      </c>
      <c r="H135" s="167">
        <f t="shared" si="3"/>
        <v>76.197272727272718</v>
      </c>
      <c r="I135" s="167">
        <f t="shared" si="4"/>
        <v>13.267158728827107</v>
      </c>
    </row>
    <row r="136" spans="1:9" x14ac:dyDescent="0.25">
      <c r="A136" s="105"/>
      <c r="B136" s="106">
        <v>3431</v>
      </c>
      <c r="C136" s="105"/>
      <c r="D136" s="69" t="s">
        <v>119</v>
      </c>
      <c r="E136" s="75">
        <v>649.33000000000004</v>
      </c>
      <c r="F136" s="75">
        <v>1100</v>
      </c>
      <c r="G136" s="75">
        <v>241.8</v>
      </c>
      <c r="H136" s="167">
        <f t="shared" si="3"/>
        <v>21.981818181818184</v>
      </c>
      <c r="I136" s="167">
        <f t="shared" si="4"/>
        <v>37.238384180616947</v>
      </c>
    </row>
    <row r="137" spans="1:9" x14ac:dyDescent="0.25">
      <c r="A137" s="105"/>
      <c r="B137" s="106">
        <v>3433</v>
      </c>
      <c r="C137" s="105"/>
      <c r="D137" s="69" t="s">
        <v>120</v>
      </c>
      <c r="E137" s="75">
        <v>5668.3</v>
      </c>
      <c r="F137" s="75">
        <v>0</v>
      </c>
      <c r="G137" s="75">
        <v>0</v>
      </c>
      <c r="H137" s="167">
        <v>0</v>
      </c>
      <c r="I137" s="167">
        <f t="shared" si="4"/>
        <v>0</v>
      </c>
    </row>
    <row r="138" spans="1:9" x14ac:dyDescent="0.25">
      <c r="A138" s="12"/>
      <c r="B138" s="12"/>
      <c r="C138" s="13">
        <v>11</v>
      </c>
      <c r="D138" s="13" t="s">
        <v>90</v>
      </c>
      <c r="E138" s="75">
        <v>0</v>
      </c>
      <c r="F138" s="75">
        <v>0</v>
      </c>
      <c r="G138" s="75">
        <v>0</v>
      </c>
      <c r="H138" s="167">
        <v>0</v>
      </c>
      <c r="I138" s="167">
        <v>0</v>
      </c>
    </row>
    <row r="139" spans="1:9" x14ac:dyDescent="0.25">
      <c r="A139" s="92"/>
      <c r="B139" s="12"/>
      <c r="C139" s="13">
        <v>51</v>
      </c>
      <c r="D139" s="13" t="s">
        <v>68</v>
      </c>
      <c r="E139" s="75">
        <v>0</v>
      </c>
      <c r="F139" s="75">
        <v>0</v>
      </c>
      <c r="G139" s="75">
        <v>0</v>
      </c>
      <c r="H139" s="167">
        <v>0</v>
      </c>
      <c r="I139" s="167">
        <v>0</v>
      </c>
    </row>
    <row r="140" spans="1:9" x14ac:dyDescent="0.25">
      <c r="A140" s="92"/>
      <c r="B140" s="12"/>
      <c r="C140" s="13">
        <v>44</v>
      </c>
      <c r="D140" s="13" t="s">
        <v>132</v>
      </c>
      <c r="E140" s="75">
        <v>701.72</v>
      </c>
      <c r="F140" s="75">
        <v>1100</v>
      </c>
      <c r="G140" s="75">
        <v>1079.97</v>
      </c>
      <c r="H140" s="167">
        <f t="shared" ref="H140:H172" si="5">SUM(G140/F140)*100</f>
        <v>98.179090909090917</v>
      </c>
      <c r="I140" s="167">
        <f t="shared" ref="I140:I172" si="6">SUM(G140/E140*100)</f>
        <v>153.90326626004673</v>
      </c>
    </row>
    <row r="141" spans="1:9" x14ac:dyDescent="0.25">
      <c r="A141" s="92"/>
      <c r="B141" s="12"/>
      <c r="C141" s="13">
        <v>43</v>
      </c>
      <c r="D141" s="13" t="s">
        <v>167</v>
      </c>
      <c r="E141" s="75">
        <v>0</v>
      </c>
      <c r="F141" s="75">
        <v>0</v>
      </c>
      <c r="G141" s="75">
        <v>0</v>
      </c>
      <c r="H141" s="167">
        <v>0</v>
      </c>
      <c r="I141" s="167">
        <v>0</v>
      </c>
    </row>
    <row r="142" spans="1:9" x14ac:dyDescent="0.25">
      <c r="A142" s="92"/>
      <c r="B142" s="12"/>
      <c r="C142" s="13">
        <v>52</v>
      </c>
      <c r="D142" s="13" t="s">
        <v>168</v>
      </c>
      <c r="E142" s="75">
        <v>5615.91</v>
      </c>
      <c r="F142" s="75">
        <v>0</v>
      </c>
      <c r="G142" s="75">
        <v>0</v>
      </c>
      <c r="H142" s="167">
        <v>0</v>
      </c>
      <c r="I142" s="167">
        <f t="shared" si="6"/>
        <v>0</v>
      </c>
    </row>
    <row r="143" spans="1:9" x14ac:dyDescent="0.25">
      <c r="A143" s="92"/>
      <c r="B143" s="12"/>
      <c r="C143" s="13"/>
      <c r="D143" s="119" t="s">
        <v>192</v>
      </c>
      <c r="E143" s="74">
        <f>SUM(E138:E142)</f>
        <v>6317.63</v>
      </c>
      <c r="F143" s="74">
        <f>SUM(F138:F142)</f>
        <v>1100</v>
      </c>
      <c r="G143" s="74">
        <v>1079.97</v>
      </c>
      <c r="H143" s="167">
        <f t="shared" si="5"/>
        <v>98.179090909090917</v>
      </c>
      <c r="I143" s="167">
        <f t="shared" si="6"/>
        <v>17.094543365154337</v>
      </c>
    </row>
    <row r="144" spans="1:9" ht="25.5" x14ac:dyDescent="0.25">
      <c r="A144" s="105"/>
      <c r="B144" s="107">
        <v>37</v>
      </c>
      <c r="C144" s="108"/>
      <c r="D144" s="113" t="s">
        <v>97</v>
      </c>
      <c r="E144" s="74">
        <f>SUM(E145)</f>
        <v>4455.0599999999995</v>
      </c>
      <c r="F144" s="74">
        <f>SUM(F145)</f>
        <v>4650</v>
      </c>
      <c r="G144" s="74">
        <f>SUM(G145)</f>
        <v>6140.93</v>
      </c>
      <c r="H144" s="167">
        <f t="shared" si="5"/>
        <v>132.06301075268817</v>
      </c>
      <c r="I144" s="167">
        <f t="shared" si="6"/>
        <v>137.84169012314089</v>
      </c>
    </row>
    <row r="145" spans="1:9" ht="25.5" x14ac:dyDescent="0.25">
      <c r="A145" s="105"/>
      <c r="B145" s="106">
        <v>372</v>
      </c>
      <c r="C145" s="105"/>
      <c r="D145" s="69" t="s">
        <v>98</v>
      </c>
      <c r="E145" s="75">
        <f>SUM(E146:E147)</f>
        <v>4455.0599999999995</v>
      </c>
      <c r="F145" s="75">
        <f>SUM(F146:F147)</f>
        <v>4650</v>
      </c>
      <c r="G145" s="75">
        <f>SUM(G146:G147)</f>
        <v>6140.93</v>
      </c>
      <c r="H145" s="167">
        <f t="shared" si="5"/>
        <v>132.06301075268817</v>
      </c>
      <c r="I145" s="167">
        <f t="shared" si="6"/>
        <v>137.84169012314089</v>
      </c>
    </row>
    <row r="146" spans="1:9" x14ac:dyDescent="0.25">
      <c r="A146" s="105"/>
      <c r="B146" s="106">
        <v>3721</v>
      </c>
      <c r="C146" s="105"/>
      <c r="D146" s="69" t="s">
        <v>121</v>
      </c>
      <c r="E146" s="75">
        <v>258.32</v>
      </c>
      <c r="F146" s="75">
        <v>450</v>
      </c>
      <c r="G146" s="75">
        <v>437.66</v>
      </c>
      <c r="H146" s="167">
        <f t="shared" si="5"/>
        <v>97.25777777777779</v>
      </c>
      <c r="I146" s="167">
        <f t="shared" si="6"/>
        <v>169.42551873645093</v>
      </c>
    </row>
    <row r="147" spans="1:9" x14ac:dyDescent="0.25">
      <c r="A147" s="105"/>
      <c r="B147" s="106">
        <v>3722</v>
      </c>
      <c r="C147" s="105"/>
      <c r="D147" s="69" t="s">
        <v>122</v>
      </c>
      <c r="E147" s="75">
        <v>4196.74</v>
      </c>
      <c r="F147" s="75">
        <v>4200</v>
      </c>
      <c r="G147" s="75">
        <v>5703.27</v>
      </c>
      <c r="H147" s="167">
        <f t="shared" si="5"/>
        <v>135.79214285714286</v>
      </c>
      <c r="I147" s="167">
        <f t="shared" si="6"/>
        <v>135.89762529963735</v>
      </c>
    </row>
    <row r="148" spans="1:9" x14ac:dyDescent="0.25">
      <c r="A148" s="12"/>
      <c r="B148" s="12"/>
      <c r="C148" s="13">
        <v>11</v>
      </c>
      <c r="D148" s="13" t="s">
        <v>90</v>
      </c>
      <c r="E148" s="75">
        <v>0</v>
      </c>
      <c r="F148" s="75">
        <v>0</v>
      </c>
      <c r="G148" s="75">
        <v>0</v>
      </c>
      <c r="H148" s="167">
        <v>0</v>
      </c>
      <c r="I148" s="167">
        <v>0</v>
      </c>
    </row>
    <row r="149" spans="1:9" x14ac:dyDescent="0.25">
      <c r="A149" s="92"/>
      <c r="B149" s="12"/>
      <c r="C149" s="13">
        <v>51</v>
      </c>
      <c r="D149" s="13" t="s">
        <v>68</v>
      </c>
      <c r="E149" s="75">
        <v>0</v>
      </c>
      <c r="F149" s="75">
        <v>0</v>
      </c>
      <c r="G149" s="75">
        <v>0</v>
      </c>
      <c r="H149" s="167">
        <v>0</v>
      </c>
      <c r="I149" s="167">
        <v>0</v>
      </c>
    </row>
    <row r="150" spans="1:9" x14ac:dyDescent="0.25">
      <c r="A150" s="92"/>
      <c r="B150" s="12"/>
      <c r="C150" s="13">
        <v>43</v>
      </c>
      <c r="D150" s="13" t="s">
        <v>167</v>
      </c>
      <c r="E150" s="75">
        <v>0</v>
      </c>
      <c r="F150" s="75">
        <v>0</v>
      </c>
      <c r="G150" s="75">
        <v>1244.97</v>
      </c>
      <c r="H150" s="167">
        <v>0</v>
      </c>
      <c r="I150" s="167">
        <v>0</v>
      </c>
    </row>
    <row r="151" spans="1:9" x14ac:dyDescent="0.25">
      <c r="A151" s="92"/>
      <c r="B151" s="12"/>
      <c r="C151" s="13">
        <v>52</v>
      </c>
      <c r="D151" s="13" t="s">
        <v>168</v>
      </c>
      <c r="E151" s="75">
        <v>4455.0600000000004</v>
      </c>
      <c r="F151" s="75">
        <v>4650</v>
      </c>
      <c r="G151" s="75">
        <v>4895.96</v>
      </c>
      <c r="H151" s="167">
        <f t="shared" si="5"/>
        <v>105.2894623655914</v>
      </c>
      <c r="I151" s="167">
        <f t="shared" si="6"/>
        <v>109.89661194237563</v>
      </c>
    </row>
    <row r="152" spans="1:9" x14ac:dyDescent="0.25">
      <c r="A152" s="92"/>
      <c r="B152" s="12"/>
      <c r="C152" s="13"/>
      <c r="D152" s="119" t="s">
        <v>192</v>
      </c>
      <c r="E152" s="74">
        <v>4455.0600000000004</v>
      </c>
      <c r="F152" s="74">
        <v>4650</v>
      </c>
      <c r="G152" s="74">
        <f>SUM(G148:G151)</f>
        <v>6140.93</v>
      </c>
      <c r="H152" s="167">
        <f t="shared" si="5"/>
        <v>132.06301075268817</v>
      </c>
      <c r="I152" s="167">
        <f t="shared" si="6"/>
        <v>137.84169012314086</v>
      </c>
    </row>
    <row r="153" spans="1:9" ht="25.5" x14ac:dyDescent="0.25">
      <c r="A153" s="109">
        <v>4</v>
      </c>
      <c r="B153" s="109">
        <v>4</v>
      </c>
      <c r="C153" s="110"/>
      <c r="D153" s="89" t="s">
        <v>24</v>
      </c>
      <c r="E153" s="90">
        <f>SUM(E154)</f>
        <v>39566.020000000004</v>
      </c>
      <c r="F153" s="90">
        <f>SUM(F154)</f>
        <v>31365.43</v>
      </c>
      <c r="G153" s="172">
        <f>SUM(G154)</f>
        <v>31017.98</v>
      </c>
      <c r="H153" s="164">
        <f t="shared" si="5"/>
        <v>98.8922517561532</v>
      </c>
      <c r="I153" s="164">
        <f t="shared" si="6"/>
        <v>78.395501998937462</v>
      </c>
    </row>
    <row r="154" spans="1:9" ht="25.5" x14ac:dyDescent="0.25">
      <c r="A154" s="108"/>
      <c r="B154" s="107">
        <v>42</v>
      </c>
      <c r="C154" s="108"/>
      <c r="D154" s="113" t="s">
        <v>24</v>
      </c>
      <c r="E154" s="74">
        <f>SUM(E155+E162)</f>
        <v>39566.020000000004</v>
      </c>
      <c r="F154" s="74">
        <f>SUM(F155+F162)</f>
        <v>31365.43</v>
      </c>
      <c r="G154" s="74">
        <f>SUM(G155+G162)</f>
        <v>31017.98</v>
      </c>
      <c r="H154" s="167">
        <f t="shared" si="5"/>
        <v>98.8922517561532</v>
      </c>
      <c r="I154" s="167">
        <f t="shared" si="6"/>
        <v>78.395501998937462</v>
      </c>
    </row>
    <row r="155" spans="1:9" x14ac:dyDescent="0.25">
      <c r="A155" s="105"/>
      <c r="B155" s="106">
        <v>422</v>
      </c>
      <c r="C155" s="105"/>
      <c r="D155" s="69" t="s">
        <v>99</v>
      </c>
      <c r="E155" s="75">
        <f>SUM(E156:E161)</f>
        <v>6816.34</v>
      </c>
      <c r="F155" s="75">
        <f>SUM(F156:F161)</f>
        <v>4648.46</v>
      </c>
      <c r="G155" s="75">
        <f>SUM(G156:G161)</f>
        <v>4648.46</v>
      </c>
      <c r="H155" s="167">
        <f t="shared" si="5"/>
        <v>100</v>
      </c>
      <c r="I155" s="167">
        <f t="shared" si="6"/>
        <v>68.195835301642816</v>
      </c>
    </row>
    <row r="156" spans="1:9" x14ac:dyDescent="0.25">
      <c r="A156" s="105"/>
      <c r="B156" s="106">
        <v>4221</v>
      </c>
      <c r="C156" s="105"/>
      <c r="D156" s="69" t="s">
        <v>123</v>
      </c>
      <c r="E156" s="75">
        <v>721.68</v>
      </c>
      <c r="F156" s="75">
        <v>4648.46</v>
      </c>
      <c r="G156" s="75">
        <v>4648.46</v>
      </c>
      <c r="H156" s="167">
        <f t="shared" si="5"/>
        <v>100</v>
      </c>
      <c r="I156" s="167">
        <f t="shared" si="6"/>
        <v>644.11650593060642</v>
      </c>
    </row>
    <row r="157" spans="1:9" x14ac:dyDescent="0.25">
      <c r="A157" s="105"/>
      <c r="B157" s="106">
        <v>4222</v>
      </c>
      <c r="C157" s="105"/>
      <c r="D157" s="69" t="s">
        <v>124</v>
      </c>
      <c r="E157" s="75">
        <v>0</v>
      </c>
      <c r="F157" s="75">
        <v>0</v>
      </c>
      <c r="G157" s="75">
        <v>0</v>
      </c>
      <c r="H157" s="167">
        <v>0</v>
      </c>
      <c r="I157" s="167">
        <v>0</v>
      </c>
    </row>
    <row r="158" spans="1:9" x14ac:dyDescent="0.25">
      <c r="A158" s="105"/>
      <c r="B158" s="106">
        <v>4223</v>
      </c>
      <c r="C158" s="105"/>
      <c r="D158" s="69" t="s">
        <v>125</v>
      </c>
      <c r="E158" s="75">
        <v>0</v>
      </c>
      <c r="F158" s="75">
        <v>0</v>
      </c>
      <c r="G158" s="75">
        <v>0</v>
      </c>
      <c r="H158" s="167">
        <v>0</v>
      </c>
      <c r="I158" s="167">
        <v>0</v>
      </c>
    </row>
    <row r="159" spans="1:9" x14ac:dyDescent="0.25">
      <c r="A159" s="105"/>
      <c r="B159" s="106">
        <v>4225</v>
      </c>
      <c r="C159" s="105"/>
      <c r="D159" s="69" t="s">
        <v>126</v>
      </c>
      <c r="E159" s="75">
        <v>0</v>
      </c>
      <c r="F159" s="75">
        <v>0</v>
      </c>
      <c r="G159" s="75">
        <v>0</v>
      </c>
      <c r="H159" s="167">
        <v>0</v>
      </c>
      <c r="I159" s="167">
        <v>0</v>
      </c>
    </row>
    <row r="160" spans="1:9" x14ac:dyDescent="0.25">
      <c r="A160" s="105"/>
      <c r="B160" s="106">
        <v>4226</v>
      </c>
      <c r="C160" s="105"/>
      <c r="D160" s="69" t="s">
        <v>127</v>
      </c>
      <c r="E160" s="75">
        <v>0</v>
      </c>
      <c r="F160" s="75">
        <v>0</v>
      </c>
      <c r="G160" s="75">
        <v>0</v>
      </c>
      <c r="H160" s="167">
        <v>0</v>
      </c>
      <c r="I160" s="167">
        <v>0</v>
      </c>
    </row>
    <row r="161" spans="1:9" x14ac:dyDescent="0.25">
      <c r="A161" s="105"/>
      <c r="B161" s="106">
        <v>4227</v>
      </c>
      <c r="C161" s="105"/>
      <c r="D161" s="69" t="s">
        <v>128</v>
      </c>
      <c r="E161" s="75">
        <v>6094.66</v>
      </c>
      <c r="F161" s="75">
        <v>0</v>
      </c>
      <c r="G161" s="75">
        <v>0</v>
      </c>
      <c r="H161" s="167">
        <v>0</v>
      </c>
      <c r="I161" s="167">
        <f t="shared" si="6"/>
        <v>0</v>
      </c>
    </row>
    <row r="162" spans="1:9" ht="25.5" x14ac:dyDescent="0.25">
      <c r="A162" s="105"/>
      <c r="B162" s="106">
        <v>424</v>
      </c>
      <c r="C162" s="105"/>
      <c r="D162" s="69" t="s">
        <v>100</v>
      </c>
      <c r="E162" s="75">
        <f>SUM(E163)</f>
        <v>32749.68</v>
      </c>
      <c r="F162" s="75">
        <f>SUM(F163)</f>
        <v>26716.97</v>
      </c>
      <c r="G162" s="75">
        <f>SUM(G163)</f>
        <v>26369.52</v>
      </c>
      <c r="H162" s="167">
        <f t="shared" si="5"/>
        <v>98.699515701069402</v>
      </c>
      <c r="I162" s="167">
        <f t="shared" si="6"/>
        <v>80.518405065331933</v>
      </c>
    </row>
    <row r="163" spans="1:9" x14ac:dyDescent="0.25">
      <c r="A163" s="105"/>
      <c r="B163" s="106">
        <v>4241</v>
      </c>
      <c r="C163" s="105"/>
      <c r="D163" s="69" t="s">
        <v>129</v>
      </c>
      <c r="E163" s="75">
        <v>32749.68</v>
      </c>
      <c r="F163" s="75">
        <v>26716.97</v>
      </c>
      <c r="G163" s="75">
        <v>26369.52</v>
      </c>
      <c r="H163" s="167">
        <f t="shared" si="5"/>
        <v>98.699515701069402</v>
      </c>
      <c r="I163" s="167">
        <f t="shared" si="6"/>
        <v>80.518405065331933</v>
      </c>
    </row>
    <row r="164" spans="1:9" x14ac:dyDescent="0.25">
      <c r="A164" s="12"/>
      <c r="B164" s="12"/>
      <c r="C164" s="13">
        <v>11</v>
      </c>
      <c r="D164" s="13" t="s">
        <v>90</v>
      </c>
      <c r="E164" s="75">
        <v>12608.64</v>
      </c>
      <c r="F164" s="75">
        <v>0</v>
      </c>
      <c r="G164" s="75">
        <v>0</v>
      </c>
      <c r="H164" s="167">
        <v>0</v>
      </c>
      <c r="I164" s="167">
        <f t="shared" si="6"/>
        <v>0</v>
      </c>
    </row>
    <row r="165" spans="1:9" x14ac:dyDescent="0.25">
      <c r="A165" s="92"/>
      <c r="B165" s="12"/>
      <c r="C165" s="13">
        <v>51</v>
      </c>
      <c r="D165" s="13" t="s">
        <v>68</v>
      </c>
      <c r="E165" s="75">
        <v>0</v>
      </c>
      <c r="F165" s="75">
        <v>0</v>
      </c>
      <c r="G165" s="75">
        <v>0</v>
      </c>
      <c r="H165" s="167">
        <v>0</v>
      </c>
      <c r="I165" s="167">
        <v>0</v>
      </c>
    </row>
    <row r="166" spans="1:9" x14ac:dyDescent="0.25">
      <c r="A166" s="92"/>
      <c r="B166" s="12"/>
      <c r="C166" s="13">
        <v>43</v>
      </c>
      <c r="D166" s="13" t="s">
        <v>167</v>
      </c>
      <c r="E166" s="75">
        <v>0</v>
      </c>
      <c r="F166" s="75">
        <v>0</v>
      </c>
      <c r="G166" s="75">
        <v>68.010000000000005</v>
      </c>
      <c r="H166" s="167">
        <v>0</v>
      </c>
      <c r="I166" s="167">
        <v>0</v>
      </c>
    </row>
    <row r="167" spans="1:9" x14ac:dyDescent="0.25">
      <c r="A167" s="92"/>
      <c r="B167" s="12"/>
      <c r="C167" s="13">
        <v>44</v>
      </c>
      <c r="D167" s="13" t="s">
        <v>132</v>
      </c>
      <c r="E167" s="75">
        <v>4239.25</v>
      </c>
      <c r="F167" s="75">
        <v>0</v>
      </c>
      <c r="G167" s="75">
        <v>0</v>
      </c>
      <c r="H167" s="167">
        <v>0</v>
      </c>
      <c r="I167" s="167">
        <f t="shared" si="6"/>
        <v>0</v>
      </c>
    </row>
    <row r="168" spans="1:9" x14ac:dyDescent="0.25">
      <c r="A168" s="92"/>
      <c r="B168" s="12"/>
      <c r="C168" s="13">
        <v>52</v>
      </c>
      <c r="D168" s="13" t="s">
        <v>168</v>
      </c>
      <c r="E168" s="75">
        <v>20133.87</v>
      </c>
      <c r="F168" s="75">
        <v>28812.5</v>
      </c>
      <c r="G168" s="75">
        <v>28428.560000000001</v>
      </c>
      <c r="H168" s="167">
        <f t="shared" si="5"/>
        <v>98.667453362255969</v>
      </c>
      <c r="I168" s="167">
        <f t="shared" si="6"/>
        <v>141.1976932402961</v>
      </c>
    </row>
    <row r="169" spans="1:9" x14ac:dyDescent="0.25">
      <c r="A169" s="103"/>
      <c r="B169" s="111"/>
      <c r="C169" s="112">
        <v>61</v>
      </c>
      <c r="D169" s="93" t="s">
        <v>194</v>
      </c>
      <c r="E169" s="75">
        <v>2584.2800000000002</v>
      </c>
      <c r="F169" s="75">
        <v>2552.9299999999998</v>
      </c>
      <c r="G169" s="75">
        <v>2521.41</v>
      </c>
      <c r="H169" s="167">
        <f t="shared" si="5"/>
        <v>98.765340216927228</v>
      </c>
      <c r="I169" s="167">
        <f t="shared" si="6"/>
        <v>97.567214078969755</v>
      </c>
    </row>
    <row r="170" spans="1:9" s="102" customFormat="1" x14ac:dyDescent="0.25">
      <c r="A170" s="103"/>
      <c r="B170" s="111"/>
      <c r="C170" s="112"/>
      <c r="D170" s="119" t="s">
        <v>192</v>
      </c>
      <c r="E170" s="74">
        <f>SUM(E164:E169)</f>
        <v>39566.039999999994</v>
      </c>
      <c r="F170" s="74">
        <f>SUM(F164:F169)</f>
        <v>31365.43</v>
      </c>
      <c r="G170" s="74">
        <f>SUM(G164:G169)</f>
        <v>31017.98</v>
      </c>
      <c r="H170" s="167">
        <f t="shared" si="5"/>
        <v>98.8922517561532</v>
      </c>
      <c r="I170" s="167">
        <f t="shared" si="6"/>
        <v>78.395462371265879</v>
      </c>
    </row>
    <row r="171" spans="1:9" x14ac:dyDescent="0.25">
      <c r="A171" s="203" t="s">
        <v>195</v>
      </c>
      <c r="B171" s="204"/>
      <c r="C171" s="204"/>
      <c r="D171" s="205"/>
      <c r="E171" s="75">
        <f>SUM(E75+E153)</f>
        <v>1281454.0999999999</v>
      </c>
      <c r="F171" s="75">
        <f>SUM(F75+F153)</f>
        <v>1505994.11</v>
      </c>
      <c r="G171" s="75">
        <f>SUM(G75+G153)</f>
        <v>1507561.2999999998</v>
      </c>
      <c r="H171" s="167">
        <f t="shared" si="5"/>
        <v>100.10406348800393</v>
      </c>
      <c r="I171" s="167">
        <f t="shared" si="6"/>
        <v>117.64458048087715</v>
      </c>
    </row>
    <row r="172" spans="1:9" x14ac:dyDescent="0.25">
      <c r="A172" s="203" t="s">
        <v>196</v>
      </c>
      <c r="B172" s="204"/>
      <c r="C172" s="204"/>
      <c r="D172" s="205"/>
      <c r="E172" s="75">
        <f>SUM(E92+E133+E143+E152+E170)</f>
        <v>1281454.1199999999</v>
      </c>
      <c r="F172" s="75">
        <f>SUM(F92+F133+F143+F152+F170)</f>
        <v>1505994.1099999999</v>
      </c>
      <c r="G172" s="75">
        <f>SUM(G92+G133+G143+G152+G170)</f>
        <v>1507561.2999999998</v>
      </c>
      <c r="H172" s="167">
        <f t="shared" si="5"/>
        <v>100.10406348800393</v>
      </c>
      <c r="I172" s="167">
        <f t="shared" si="6"/>
        <v>117.64457864476645</v>
      </c>
    </row>
    <row r="173" spans="1:9" x14ac:dyDescent="0.25">
      <c r="A173" s="191" t="s">
        <v>220</v>
      </c>
      <c r="B173" s="191"/>
      <c r="C173" s="191"/>
      <c r="D173" s="191"/>
      <c r="E173" s="191"/>
      <c r="F173" s="191"/>
      <c r="G173" s="191"/>
      <c r="H173" s="191"/>
    </row>
    <row r="174" spans="1:9" ht="15" customHeight="1" x14ac:dyDescent="0.25">
      <c r="A174" s="191"/>
      <c r="B174" s="191"/>
      <c r="C174" s="191"/>
      <c r="D174" s="191"/>
      <c r="E174" s="191"/>
      <c r="F174" s="191"/>
      <c r="G174" s="191"/>
      <c r="H174" s="191"/>
    </row>
    <row r="175" spans="1:9" x14ac:dyDescent="0.25">
      <c r="A175" s="82"/>
      <c r="B175" s="82"/>
      <c r="C175" s="82"/>
      <c r="D175" s="82"/>
      <c r="E175" s="82"/>
      <c r="F175" s="82"/>
      <c r="G175" s="82"/>
      <c r="H175" s="168"/>
      <c r="I175" s="168"/>
    </row>
  </sheetData>
  <mergeCells count="9">
    <mergeCell ref="A1:G1"/>
    <mergeCell ref="A174:H174"/>
    <mergeCell ref="A172:D172"/>
    <mergeCell ref="A2:G2"/>
    <mergeCell ref="A3:G3"/>
    <mergeCell ref="A4:G4"/>
    <mergeCell ref="A72:F72"/>
    <mergeCell ref="A171:D171"/>
    <mergeCell ref="A173:H17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6"/>
  <sheetViews>
    <sheetView tabSelected="1" topLeftCell="A19" workbookViewId="0">
      <selection activeCell="F28" sqref="F28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185" t="s">
        <v>215</v>
      </c>
      <c r="B1" s="185"/>
      <c r="C1" s="185"/>
      <c r="D1" s="185"/>
      <c r="E1" s="185"/>
      <c r="F1" s="185"/>
    </row>
    <row r="2" spans="1:6" ht="18" customHeight="1" x14ac:dyDescent="0.25">
      <c r="A2" s="25"/>
      <c r="B2" s="25"/>
      <c r="C2" s="25"/>
      <c r="D2" s="25"/>
      <c r="E2" s="25"/>
      <c r="F2" s="25"/>
    </row>
    <row r="3" spans="1:6" ht="15.75" customHeight="1" x14ac:dyDescent="0.25">
      <c r="A3" s="185" t="s">
        <v>15</v>
      </c>
      <c r="B3" s="185"/>
      <c r="C3" s="185"/>
      <c r="D3" s="185"/>
      <c r="E3" s="185"/>
      <c r="F3" s="185"/>
    </row>
    <row r="4" spans="1:6" ht="18" x14ac:dyDescent="0.25">
      <c r="B4" s="25"/>
      <c r="C4" s="25"/>
      <c r="D4" s="25"/>
      <c r="E4" s="5"/>
      <c r="F4" s="5"/>
    </row>
    <row r="5" spans="1:6" ht="18" customHeight="1" x14ac:dyDescent="0.25">
      <c r="A5" s="185" t="s">
        <v>4</v>
      </c>
      <c r="B5" s="185"/>
      <c r="C5" s="185"/>
      <c r="D5" s="185"/>
      <c r="E5" s="185"/>
      <c r="F5" s="185"/>
    </row>
    <row r="6" spans="1:6" ht="18" x14ac:dyDescent="0.25">
      <c r="A6" s="25"/>
      <c r="B6" s="25"/>
      <c r="C6" s="25"/>
      <c r="D6" s="25"/>
      <c r="E6" s="5"/>
      <c r="F6" s="5"/>
    </row>
    <row r="7" spans="1:6" ht="15.75" customHeight="1" x14ac:dyDescent="0.25">
      <c r="A7" s="185" t="s">
        <v>39</v>
      </c>
      <c r="B7" s="185"/>
      <c r="C7" s="185"/>
      <c r="D7" s="185"/>
      <c r="E7" s="185"/>
      <c r="F7" s="185"/>
    </row>
    <row r="8" spans="1:6" ht="18" x14ac:dyDescent="0.25">
      <c r="A8" s="25"/>
      <c r="B8" s="25"/>
      <c r="C8" s="25"/>
      <c r="D8" s="25"/>
      <c r="E8" s="5"/>
      <c r="F8" s="5"/>
    </row>
    <row r="9" spans="1:6" x14ac:dyDescent="0.25">
      <c r="A9" s="21" t="s">
        <v>41</v>
      </c>
      <c r="B9" s="20" t="s">
        <v>27</v>
      </c>
      <c r="C9" s="21" t="s">
        <v>28</v>
      </c>
      <c r="D9" s="21" t="s">
        <v>218</v>
      </c>
      <c r="E9" s="21" t="s">
        <v>229</v>
      </c>
      <c r="F9" s="21" t="s">
        <v>229</v>
      </c>
    </row>
    <row r="10" spans="1:6" x14ac:dyDescent="0.25">
      <c r="A10" s="21"/>
      <c r="B10" s="20">
        <v>1</v>
      </c>
      <c r="C10" s="20">
        <v>2</v>
      </c>
      <c r="D10" s="20">
        <v>3</v>
      </c>
      <c r="E10" s="20" t="s">
        <v>224</v>
      </c>
      <c r="F10" s="20" t="s">
        <v>225</v>
      </c>
    </row>
    <row r="11" spans="1:6" x14ac:dyDescent="0.25">
      <c r="A11" s="40" t="s">
        <v>0</v>
      </c>
      <c r="B11" s="125">
        <f>SUM(B12+B14+B16+B18+B20+B22+B24)</f>
        <v>1240015.98</v>
      </c>
      <c r="C11" s="125">
        <v>1505994.11</v>
      </c>
      <c r="D11" s="125">
        <f>SUM(D12+D14+D16+D18+D20+D22+D24)</f>
        <v>1502830.6500000001</v>
      </c>
      <c r="E11" s="125">
        <f>SUM(D11/C11)*100</f>
        <v>99.789942073545035</v>
      </c>
      <c r="F11" s="125">
        <f>SUM(D11/B11)*100</f>
        <v>121.19445831657751</v>
      </c>
    </row>
    <row r="12" spans="1:6" x14ac:dyDescent="0.25">
      <c r="A12" s="26" t="s">
        <v>202</v>
      </c>
      <c r="B12" s="132">
        <v>813.07</v>
      </c>
      <c r="C12" s="132">
        <v>2938.33</v>
      </c>
      <c r="D12" s="132">
        <v>2820.47</v>
      </c>
      <c r="E12" s="125">
        <f t="shared" ref="E12:E25" si="0">SUM(D12/C12)*100</f>
        <v>95.988878036163399</v>
      </c>
      <c r="F12" s="125">
        <f t="shared" ref="F12:F25" si="1">SUM(D12/B12)*100</f>
        <v>346.89141156357999</v>
      </c>
    </row>
    <row r="13" spans="1:6" x14ac:dyDescent="0.25">
      <c r="A13" s="126" t="s">
        <v>45</v>
      </c>
      <c r="B13" s="124">
        <v>813.07</v>
      </c>
      <c r="C13" s="124">
        <v>2938.33</v>
      </c>
      <c r="D13" s="124">
        <v>2820.47</v>
      </c>
      <c r="E13" s="125">
        <f t="shared" si="0"/>
        <v>95.988878036163399</v>
      </c>
      <c r="F13" s="125">
        <f t="shared" si="1"/>
        <v>346.89141156357999</v>
      </c>
    </row>
    <row r="14" spans="1:6" x14ac:dyDescent="0.25">
      <c r="A14" s="28" t="s">
        <v>203</v>
      </c>
      <c r="B14" s="132">
        <v>70.87</v>
      </c>
      <c r="C14" s="124"/>
      <c r="D14" s="124"/>
      <c r="E14" s="125">
        <v>0</v>
      </c>
      <c r="F14" s="125">
        <f t="shared" si="1"/>
        <v>0</v>
      </c>
    </row>
    <row r="15" spans="1:6" x14ac:dyDescent="0.25">
      <c r="A15" s="126" t="s">
        <v>212</v>
      </c>
      <c r="B15" s="75">
        <v>70.87</v>
      </c>
      <c r="C15" s="124">
        <v>0</v>
      </c>
      <c r="D15" s="124">
        <v>0</v>
      </c>
      <c r="E15" s="125">
        <v>0</v>
      </c>
      <c r="F15" s="125">
        <f t="shared" si="1"/>
        <v>0</v>
      </c>
    </row>
    <row r="16" spans="1:6" ht="25.5" x14ac:dyDescent="0.25">
      <c r="A16" s="11" t="s">
        <v>204</v>
      </c>
      <c r="B16" s="74">
        <v>20519.98</v>
      </c>
      <c r="C16" s="132">
        <v>24325.55</v>
      </c>
      <c r="D16" s="132">
        <v>50750.06</v>
      </c>
      <c r="E16" s="125">
        <f t="shared" si="0"/>
        <v>208.62862299105259</v>
      </c>
      <c r="F16" s="125">
        <f t="shared" si="1"/>
        <v>247.32022155967016</v>
      </c>
    </row>
    <row r="17" spans="1:6" ht="25.5" x14ac:dyDescent="0.25">
      <c r="A17" s="127" t="s">
        <v>43</v>
      </c>
      <c r="B17" s="75">
        <v>20519.98</v>
      </c>
      <c r="C17" s="124">
        <v>24325.55</v>
      </c>
      <c r="D17" s="124">
        <v>50750.06</v>
      </c>
      <c r="E17" s="125">
        <f t="shared" si="0"/>
        <v>208.62862299105259</v>
      </c>
      <c r="F17" s="125">
        <f t="shared" si="1"/>
        <v>247.32022155967016</v>
      </c>
    </row>
    <row r="18" spans="1:6" ht="25.5" x14ac:dyDescent="0.25">
      <c r="A18" s="128" t="s">
        <v>205</v>
      </c>
      <c r="B18" s="74">
        <v>64679.13</v>
      </c>
      <c r="C18" s="132">
        <v>77973</v>
      </c>
      <c r="D18" s="132">
        <v>60046.7</v>
      </c>
      <c r="E18" s="125">
        <f t="shared" si="0"/>
        <v>77.009605889218051</v>
      </c>
      <c r="F18" s="125">
        <f t="shared" si="1"/>
        <v>92.837828832886288</v>
      </c>
    </row>
    <row r="19" spans="1:6" x14ac:dyDescent="0.25">
      <c r="A19" s="129" t="s">
        <v>206</v>
      </c>
      <c r="B19" s="75">
        <v>64679.13</v>
      </c>
      <c r="C19" s="124">
        <v>77973</v>
      </c>
      <c r="D19" s="124">
        <v>60046.7</v>
      </c>
      <c r="E19" s="125">
        <f t="shared" si="0"/>
        <v>77.009605889218051</v>
      </c>
      <c r="F19" s="125">
        <f t="shared" si="1"/>
        <v>92.837828832886288</v>
      </c>
    </row>
    <row r="20" spans="1:6" x14ac:dyDescent="0.25">
      <c r="A20" s="128" t="s">
        <v>207</v>
      </c>
      <c r="B20" s="74">
        <v>24478.28</v>
      </c>
      <c r="C20" s="132">
        <v>12423.97</v>
      </c>
      <c r="D20" s="132">
        <v>8474.09</v>
      </c>
      <c r="E20" s="125">
        <f t="shared" si="0"/>
        <v>68.207585819991522</v>
      </c>
      <c r="F20" s="125">
        <f t="shared" si="1"/>
        <v>34.618813086540392</v>
      </c>
    </row>
    <row r="21" spans="1:6" x14ac:dyDescent="0.25">
      <c r="A21" s="129" t="s">
        <v>208</v>
      </c>
      <c r="B21" s="75">
        <v>24478.28</v>
      </c>
      <c r="C21" s="124">
        <v>12423.97</v>
      </c>
      <c r="D21" s="124">
        <v>8474.09</v>
      </c>
      <c r="E21" s="125">
        <f t="shared" si="0"/>
        <v>68.207585819991522</v>
      </c>
      <c r="F21" s="125">
        <f t="shared" si="1"/>
        <v>34.618813086540392</v>
      </c>
    </row>
    <row r="22" spans="1:6" x14ac:dyDescent="0.25">
      <c r="A22" s="40" t="s">
        <v>209</v>
      </c>
      <c r="B22" s="74">
        <v>1126636.3799999999</v>
      </c>
      <c r="C22" s="132">
        <v>1374797.58</v>
      </c>
      <c r="D22" s="132">
        <v>1367652.12</v>
      </c>
      <c r="E22" s="125">
        <f t="shared" si="0"/>
        <v>99.480253667598106</v>
      </c>
      <c r="F22" s="125">
        <f t="shared" si="1"/>
        <v>121.39250465176707</v>
      </c>
    </row>
    <row r="23" spans="1:6" x14ac:dyDescent="0.25">
      <c r="A23" s="126" t="s">
        <v>42</v>
      </c>
      <c r="B23" s="75">
        <v>1126636.3799999999</v>
      </c>
      <c r="C23" s="124">
        <v>1374797.58</v>
      </c>
      <c r="D23" s="124">
        <v>1367652.12</v>
      </c>
      <c r="E23" s="125">
        <f t="shared" si="0"/>
        <v>99.480253667598106</v>
      </c>
      <c r="F23" s="125">
        <f t="shared" si="1"/>
        <v>121.39250465176707</v>
      </c>
    </row>
    <row r="24" spans="1:6" x14ac:dyDescent="0.25">
      <c r="A24" s="130" t="s">
        <v>210</v>
      </c>
      <c r="B24" s="134">
        <v>2818.27</v>
      </c>
      <c r="C24" s="134">
        <v>13536.01</v>
      </c>
      <c r="D24" s="134">
        <v>13087.21</v>
      </c>
      <c r="E24" s="125">
        <f t="shared" si="0"/>
        <v>96.684399612588933</v>
      </c>
      <c r="F24" s="125">
        <f t="shared" si="1"/>
        <v>464.37034066998547</v>
      </c>
    </row>
    <row r="25" spans="1:6" x14ac:dyDescent="0.25">
      <c r="A25" s="131" t="s">
        <v>211</v>
      </c>
      <c r="B25" s="133">
        <v>2818.27</v>
      </c>
      <c r="C25" s="133">
        <v>13536.01</v>
      </c>
      <c r="D25" s="133">
        <v>13087.21</v>
      </c>
      <c r="E25" s="125">
        <f t="shared" si="0"/>
        <v>96.684399612588933</v>
      </c>
      <c r="F25" s="125">
        <f t="shared" si="1"/>
        <v>464.37034066998547</v>
      </c>
    </row>
    <row r="26" spans="1:6" ht="15.75" customHeight="1" x14ac:dyDescent="0.25">
      <c r="A26" s="185" t="s">
        <v>40</v>
      </c>
      <c r="B26" s="185"/>
      <c r="C26" s="185"/>
      <c r="D26" s="185"/>
      <c r="E26" s="185"/>
      <c r="F26" s="185"/>
    </row>
    <row r="27" spans="1:6" ht="18" x14ac:dyDescent="0.25">
      <c r="A27" s="25"/>
      <c r="B27" s="25"/>
      <c r="C27" s="25"/>
      <c r="D27" s="25"/>
      <c r="E27" s="5"/>
      <c r="F27" s="5"/>
    </row>
    <row r="28" spans="1:6" x14ac:dyDescent="0.25">
      <c r="A28" s="21" t="s">
        <v>41</v>
      </c>
      <c r="B28" s="20" t="s">
        <v>27</v>
      </c>
      <c r="C28" s="21" t="s">
        <v>28</v>
      </c>
      <c r="D28" s="21" t="s">
        <v>218</v>
      </c>
      <c r="E28" s="21" t="s">
        <v>229</v>
      </c>
      <c r="F28" s="21" t="s">
        <v>229</v>
      </c>
    </row>
    <row r="29" spans="1:6" x14ac:dyDescent="0.25">
      <c r="A29" s="21"/>
      <c r="B29" s="20">
        <v>1</v>
      </c>
      <c r="C29" s="20">
        <v>2</v>
      </c>
      <c r="D29" s="20">
        <v>3</v>
      </c>
      <c r="E29" s="20" t="s">
        <v>224</v>
      </c>
      <c r="F29" s="20" t="s">
        <v>225</v>
      </c>
    </row>
    <row r="30" spans="1:6" x14ac:dyDescent="0.25">
      <c r="A30" s="40" t="s">
        <v>1</v>
      </c>
      <c r="B30" s="125">
        <f>SUM(B31+B33+B35+B37+B39+B41+B43)</f>
        <v>1281454.1200000001</v>
      </c>
      <c r="C30" s="125">
        <v>1505994.11</v>
      </c>
      <c r="D30" s="125">
        <f>SUM(D31+D33+D35+D37+D39+D41+D43)</f>
        <v>1507561.3</v>
      </c>
      <c r="E30" s="125">
        <f t="shared" ref="E30:E44" si="2">SUM(D30/C30)*100</f>
        <v>100.10406348800393</v>
      </c>
      <c r="F30" s="125">
        <f t="shared" ref="F30:F44" si="3">SUM(D30/B30)*100</f>
        <v>117.64457864476645</v>
      </c>
    </row>
    <row r="31" spans="1:6" ht="15.75" customHeight="1" x14ac:dyDescent="0.25">
      <c r="A31" s="26" t="s">
        <v>202</v>
      </c>
      <c r="B31" s="124">
        <v>13990.88</v>
      </c>
      <c r="C31" s="124">
        <v>2938.33</v>
      </c>
      <c r="D31" s="124">
        <v>3009.78</v>
      </c>
      <c r="E31" s="125">
        <f t="shared" si="2"/>
        <v>102.43165335411612</v>
      </c>
      <c r="F31" s="125">
        <f t="shared" si="3"/>
        <v>21.512442391043312</v>
      </c>
    </row>
    <row r="32" spans="1:6" x14ac:dyDescent="0.25">
      <c r="A32" s="126" t="s">
        <v>45</v>
      </c>
      <c r="B32" s="124">
        <v>13990.88</v>
      </c>
      <c r="C32" s="124">
        <v>2938.33</v>
      </c>
      <c r="D32" s="124">
        <v>3009.78</v>
      </c>
      <c r="E32" s="125">
        <f t="shared" si="2"/>
        <v>102.43165335411612</v>
      </c>
      <c r="F32" s="125">
        <f t="shared" si="3"/>
        <v>21.512442391043312</v>
      </c>
    </row>
    <row r="33" spans="1:8" x14ac:dyDescent="0.25">
      <c r="A33" s="28" t="s">
        <v>203</v>
      </c>
      <c r="B33" s="132">
        <v>0</v>
      </c>
      <c r="C33" s="124"/>
      <c r="D33" s="124"/>
      <c r="E33" s="125">
        <v>0</v>
      </c>
      <c r="F33" s="125">
        <v>0</v>
      </c>
    </row>
    <row r="34" spans="1:8" x14ac:dyDescent="0.25">
      <c r="A34" s="126" t="s">
        <v>212</v>
      </c>
      <c r="B34" s="75">
        <v>0</v>
      </c>
      <c r="C34" s="124">
        <v>0</v>
      </c>
      <c r="D34" s="124">
        <v>0</v>
      </c>
      <c r="E34" s="125">
        <v>0</v>
      </c>
      <c r="F34" s="125">
        <v>0</v>
      </c>
    </row>
    <row r="35" spans="1:8" ht="25.5" x14ac:dyDescent="0.25">
      <c r="A35" s="11" t="s">
        <v>204</v>
      </c>
      <c r="B35" s="74">
        <v>36177.78</v>
      </c>
      <c r="C35" s="132">
        <v>24325.55</v>
      </c>
      <c r="D35" s="132">
        <v>44248.06</v>
      </c>
      <c r="E35" s="125">
        <f t="shared" si="2"/>
        <v>181.89952539613699</v>
      </c>
      <c r="F35" s="125">
        <f t="shared" si="3"/>
        <v>122.30728364205874</v>
      </c>
    </row>
    <row r="36" spans="1:8" ht="25.5" x14ac:dyDescent="0.25">
      <c r="A36" s="127" t="s">
        <v>43</v>
      </c>
      <c r="B36" s="75">
        <v>36177.78</v>
      </c>
      <c r="C36" s="124">
        <v>24325.55</v>
      </c>
      <c r="D36" s="124">
        <v>44248.06</v>
      </c>
      <c r="E36" s="125">
        <f t="shared" si="2"/>
        <v>181.89952539613699</v>
      </c>
      <c r="F36" s="125">
        <f t="shared" si="3"/>
        <v>122.30728364205874</v>
      </c>
    </row>
    <row r="37" spans="1:8" ht="25.5" x14ac:dyDescent="0.25">
      <c r="A37" s="128" t="s">
        <v>205</v>
      </c>
      <c r="B37" s="74">
        <v>73820.13</v>
      </c>
      <c r="C37" s="132">
        <v>77973</v>
      </c>
      <c r="D37" s="132">
        <v>74790.02</v>
      </c>
      <c r="E37" s="125">
        <f t="shared" si="2"/>
        <v>95.917843356033501</v>
      </c>
      <c r="F37" s="125">
        <f t="shared" si="3"/>
        <v>101.31385571930041</v>
      </c>
    </row>
    <row r="38" spans="1:8" x14ac:dyDescent="0.25">
      <c r="A38" s="129" t="s">
        <v>206</v>
      </c>
      <c r="B38" s="75">
        <v>73820.13</v>
      </c>
      <c r="C38" s="124">
        <v>77973</v>
      </c>
      <c r="D38" s="124">
        <v>74790.02</v>
      </c>
      <c r="E38" s="125">
        <f t="shared" si="2"/>
        <v>95.917843356033501</v>
      </c>
      <c r="F38" s="125">
        <f t="shared" si="3"/>
        <v>101.31385571930041</v>
      </c>
    </row>
    <row r="39" spans="1:8" x14ac:dyDescent="0.25">
      <c r="A39" s="128" t="s">
        <v>207</v>
      </c>
      <c r="B39" s="74">
        <v>30488.94</v>
      </c>
      <c r="C39" s="132">
        <v>12423.97</v>
      </c>
      <c r="D39" s="132">
        <v>13070.99</v>
      </c>
      <c r="E39" s="125">
        <f t="shared" si="2"/>
        <v>105.20783614255348</v>
      </c>
      <c r="F39" s="125">
        <f t="shared" si="3"/>
        <v>42.871251017582111</v>
      </c>
    </row>
    <row r="40" spans="1:8" x14ac:dyDescent="0.25">
      <c r="A40" s="129" t="s">
        <v>208</v>
      </c>
      <c r="B40" s="75">
        <v>30488.94</v>
      </c>
      <c r="C40" s="124">
        <v>12423.97</v>
      </c>
      <c r="D40" s="124">
        <v>13070.99</v>
      </c>
      <c r="E40" s="125">
        <f t="shared" si="2"/>
        <v>105.20783614255348</v>
      </c>
      <c r="F40" s="125">
        <f t="shared" si="3"/>
        <v>42.871251017582111</v>
      </c>
    </row>
    <row r="41" spans="1:8" x14ac:dyDescent="0.25">
      <c r="A41" s="40" t="s">
        <v>209</v>
      </c>
      <c r="B41" s="74">
        <v>1119892.28</v>
      </c>
      <c r="C41" s="132">
        <v>1374797.58</v>
      </c>
      <c r="D41" s="132">
        <v>1362165.98</v>
      </c>
      <c r="E41" s="125">
        <f t="shared" si="2"/>
        <v>99.081202921523897</v>
      </c>
      <c r="F41" s="125">
        <f t="shared" si="3"/>
        <v>121.63366105175758</v>
      </c>
    </row>
    <row r="42" spans="1:8" x14ac:dyDescent="0.25">
      <c r="A42" s="126" t="s">
        <v>42</v>
      </c>
      <c r="B42" s="75">
        <v>1119892.28</v>
      </c>
      <c r="C42" s="124">
        <v>1374797.58</v>
      </c>
      <c r="D42" s="124">
        <v>1362165.98</v>
      </c>
      <c r="E42" s="125">
        <f t="shared" si="2"/>
        <v>99.081202921523897</v>
      </c>
      <c r="F42" s="125">
        <f t="shared" si="3"/>
        <v>121.63366105175758</v>
      </c>
    </row>
    <row r="43" spans="1:8" x14ac:dyDescent="0.25">
      <c r="A43" s="130" t="s">
        <v>210</v>
      </c>
      <c r="B43" s="134">
        <v>7084.11</v>
      </c>
      <c r="C43" s="134">
        <v>13536.01</v>
      </c>
      <c r="D43" s="134">
        <v>10276.469999999999</v>
      </c>
      <c r="E43" s="125">
        <f t="shared" si="2"/>
        <v>75.919491785245427</v>
      </c>
      <c r="F43" s="125">
        <f t="shared" si="3"/>
        <v>145.06367066575757</v>
      </c>
    </row>
    <row r="44" spans="1:8" x14ac:dyDescent="0.25">
      <c r="A44" s="131" t="s">
        <v>211</v>
      </c>
      <c r="B44" s="133">
        <v>7084.11</v>
      </c>
      <c r="C44" s="133">
        <v>13536.01</v>
      </c>
      <c r="D44" s="133">
        <v>10276.469999999999</v>
      </c>
      <c r="E44" s="125">
        <f t="shared" si="2"/>
        <v>75.919491785245427</v>
      </c>
      <c r="F44" s="125">
        <f t="shared" si="3"/>
        <v>145.06367066575757</v>
      </c>
    </row>
    <row r="46" spans="1:8" x14ac:dyDescent="0.25">
      <c r="A46" s="191" t="s">
        <v>228</v>
      </c>
      <c r="B46" s="191"/>
      <c r="C46" s="191"/>
      <c r="D46" s="191"/>
      <c r="E46" s="191"/>
      <c r="F46" s="191"/>
      <c r="G46" s="191"/>
      <c r="H46" s="191"/>
    </row>
  </sheetData>
  <mergeCells count="6">
    <mergeCell ref="A46:H46"/>
    <mergeCell ref="A1:F1"/>
    <mergeCell ref="A3:F3"/>
    <mergeCell ref="A5:F5"/>
    <mergeCell ref="A7:F7"/>
    <mergeCell ref="A26:F26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8"/>
  <sheetViews>
    <sheetView topLeftCell="A4" workbookViewId="0">
      <selection activeCell="E9" sqref="E9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185" t="s">
        <v>215</v>
      </c>
      <c r="B1" s="185"/>
      <c r="C1" s="185"/>
      <c r="D1" s="185"/>
      <c r="E1" s="185"/>
      <c r="F1" s="185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185" t="s">
        <v>15</v>
      </c>
      <c r="B3" s="185"/>
      <c r="C3" s="185"/>
      <c r="D3" s="185"/>
      <c r="E3" s="194"/>
      <c r="F3" s="194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185" t="s">
        <v>4</v>
      </c>
      <c r="B5" s="186"/>
      <c r="C5" s="186"/>
      <c r="D5" s="186"/>
      <c r="E5" s="186"/>
      <c r="F5" s="186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185" t="s">
        <v>10</v>
      </c>
      <c r="B7" s="208"/>
      <c r="C7" s="208"/>
      <c r="D7" s="208"/>
      <c r="E7" s="208"/>
      <c r="F7" s="208"/>
    </row>
    <row r="8" spans="1:6" ht="18" x14ac:dyDescent="0.25">
      <c r="A8" s="4"/>
      <c r="B8" s="4"/>
      <c r="C8" s="4"/>
      <c r="D8" s="4"/>
      <c r="E8" s="5"/>
      <c r="F8" s="5"/>
    </row>
    <row r="9" spans="1:6" x14ac:dyDescent="0.25">
      <c r="A9" s="21" t="s">
        <v>41</v>
      </c>
      <c r="B9" s="20" t="s">
        <v>27</v>
      </c>
      <c r="C9" s="21" t="s">
        <v>28</v>
      </c>
      <c r="D9" s="21" t="s">
        <v>226</v>
      </c>
      <c r="E9" s="21" t="s">
        <v>223</v>
      </c>
      <c r="F9" s="21" t="s">
        <v>223</v>
      </c>
    </row>
    <row r="10" spans="1:6" x14ac:dyDescent="0.25">
      <c r="A10" s="21"/>
      <c r="B10" s="20">
        <v>1</v>
      </c>
      <c r="C10" s="21">
        <v>2</v>
      </c>
      <c r="D10" s="21">
        <v>3</v>
      </c>
      <c r="E10" s="21" t="s">
        <v>224</v>
      </c>
      <c r="F10" s="21" t="s">
        <v>225</v>
      </c>
    </row>
    <row r="11" spans="1:6" ht="15.75" customHeight="1" x14ac:dyDescent="0.25">
      <c r="A11" s="11" t="s">
        <v>11</v>
      </c>
      <c r="B11" s="75">
        <v>1241888.08</v>
      </c>
      <c r="C11" s="124">
        <v>1505994.11</v>
      </c>
      <c r="D11" s="124">
        <v>1507561.3</v>
      </c>
      <c r="E11" s="124">
        <f>SUM(D11/C11)*100</f>
        <v>100.10406348800393</v>
      </c>
      <c r="F11" s="124">
        <f>SUM(E11/D11)*100</f>
        <v>6.6401322114068547E-3</v>
      </c>
    </row>
    <row r="12" spans="1:6" ht="15.75" customHeight="1" x14ac:dyDescent="0.25">
      <c r="A12" s="11" t="s">
        <v>213</v>
      </c>
      <c r="B12" s="75">
        <f>SUM(B13+B14)</f>
        <v>1241888.08</v>
      </c>
      <c r="C12" s="75">
        <f>SUM(C13+C14)</f>
        <v>1505994.1099999999</v>
      </c>
      <c r="D12" s="75">
        <v>1507561.3</v>
      </c>
      <c r="E12" s="124">
        <f t="shared" ref="E12:F14" si="0">SUM(D12/C12)*100</f>
        <v>100.10406348800396</v>
      </c>
      <c r="F12" s="124">
        <f t="shared" si="0"/>
        <v>6.6401322114068564E-3</v>
      </c>
    </row>
    <row r="13" spans="1:6" x14ac:dyDescent="0.25">
      <c r="A13" s="18" t="s">
        <v>214</v>
      </c>
      <c r="B13" s="75">
        <f>SUM(B11-B14)</f>
        <v>1236609.82</v>
      </c>
      <c r="C13" s="75">
        <v>1477568.17</v>
      </c>
      <c r="D13" s="75">
        <f>SUM(D11-D14)</f>
        <v>1428225.73</v>
      </c>
      <c r="E13" s="124">
        <f t="shared" si="0"/>
        <v>96.660564229669347</v>
      </c>
      <c r="F13" s="124">
        <f t="shared" si="0"/>
        <v>6.7678772479242031E-3</v>
      </c>
    </row>
    <row r="14" spans="1:6" x14ac:dyDescent="0.25">
      <c r="A14" s="17" t="s">
        <v>230</v>
      </c>
      <c r="B14" s="75">
        <v>5278.26</v>
      </c>
      <c r="C14" s="124">
        <v>28425.94</v>
      </c>
      <c r="D14" s="124">
        <v>79335.570000000007</v>
      </c>
      <c r="E14" s="124">
        <f t="shared" si="0"/>
        <v>279.09567810246563</v>
      </c>
      <c r="F14" s="124">
        <f t="shared" si="0"/>
        <v>0.35179135676779733</v>
      </c>
    </row>
    <row r="15" spans="1:6" x14ac:dyDescent="0.25">
      <c r="A15" s="11"/>
      <c r="B15" s="8"/>
      <c r="C15" s="9"/>
      <c r="D15" s="9"/>
      <c r="E15" s="9"/>
      <c r="F15" s="10"/>
    </row>
    <row r="16" spans="1:6" x14ac:dyDescent="0.25">
      <c r="A16" s="19"/>
      <c r="B16" s="8"/>
      <c r="C16" s="9"/>
      <c r="D16" s="9"/>
      <c r="E16" s="9"/>
      <c r="F16" s="10"/>
    </row>
    <row r="18" spans="1:8" x14ac:dyDescent="0.25">
      <c r="A18" s="191" t="s">
        <v>231</v>
      </c>
      <c r="B18" s="191"/>
      <c r="C18" s="191"/>
      <c r="D18" s="191"/>
      <c r="E18" s="191"/>
      <c r="F18" s="191"/>
      <c r="G18" s="191"/>
      <c r="H18" s="191"/>
    </row>
  </sheetData>
  <mergeCells count="5">
    <mergeCell ref="A1:F1"/>
    <mergeCell ref="A3:F3"/>
    <mergeCell ref="A5:F5"/>
    <mergeCell ref="A7:F7"/>
    <mergeCell ref="A18:H18"/>
  </mergeCells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16"/>
  <sheetViews>
    <sheetView workbookViewId="0">
      <selection activeCell="H7" sqref="H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10" ht="42" customHeight="1" x14ac:dyDescent="0.25">
      <c r="A1" s="185" t="s">
        <v>222</v>
      </c>
      <c r="B1" s="185"/>
      <c r="C1" s="185"/>
      <c r="D1" s="185"/>
      <c r="E1" s="185"/>
      <c r="F1" s="185"/>
      <c r="G1" s="185"/>
      <c r="H1" s="18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25">
      <c r="A3" s="185" t="s">
        <v>15</v>
      </c>
      <c r="B3" s="185"/>
      <c r="C3" s="185"/>
      <c r="D3" s="185"/>
      <c r="E3" s="185"/>
      <c r="F3" s="185"/>
      <c r="G3" s="185"/>
      <c r="H3" s="185"/>
    </row>
    <row r="4" spans="1:10" ht="18" x14ac:dyDescent="0.25">
      <c r="A4" s="4"/>
      <c r="B4" s="4"/>
      <c r="C4" s="4"/>
      <c r="D4" s="4"/>
      <c r="E4" s="4"/>
      <c r="F4" s="4"/>
      <c r="G4" s="5"/>
      <c r="H4" s="5"/>
    </row>
    <row r="5" spans="1:10" ht="18" customHeight="1" x14ac:dyDescent="0.25">
      <c r="A5" s="185" t="s">
        <v>48</v>
      </c>
      <c r="B5" s="185"/>
      <c r="C5" s="185"/>
      <c r="D5" s="185"/>
      <c r="E5" s="185"/>
      <c r="F5" s="185"/>
      <c r="G5" s="185"/>
      <c r="H5" s="185"/>
    </row>
    <row r="6" spans="1:10" ht="18" x14ac:dyDescent="0.25">
      <c r="A6" s="4"/>
      <c r="B6" s="4"/>
      <c r="C6" s="4"/>
      <c r="D6" s="4"/>
      <c r="E6" s="4"/>
      <c r="F6" s="4"/>
      <c r="G6" s="5"/>
      <c r="H6" s="5"/>
    </row>
    <row r="7" spans="1:10" x14ac:dyDescent="0.25">
      <c r="A7" s="21" t="s">
        <v>5</v>
      </c>
      <c r="B7" s="20" t="s">
        <v>6</v>
      </c>
      <c r="C7" s="20" t="s">
        <v>25</v>
      </c>
      <c r="D7" s="20" t="s">
        <v>27</v>
      </c>
      <c r="E7" s="21" t="s">
        <v>28</v>
      </c>
      <c r="F7" s="21" t="s">
        <v>26</v>
      </c>
      <c r="G7" s="21" t="s">
        <v>223</v>
      </c>
      <c r="H7" s="21" t="s">
        <v>223</v>
      </c>
    </row>
    <row r="8" spans="1:10" x14ac:dyDescent="0.25">
      <c r="A8" s="38"/>
      <c r="B8" s="39"/>
      <c r="C8" s="37" t="s">
        <v>50</v>
      </c>
      <c r="D8" s="39"/>
      <c r="E8" s="38"/>
      <c r="F8" s="38"/>
      <c r="G8" s="38"/>
      <c r="H8" s="38"/>
    </row>
    <row r="9" spans="1:10" ht="25.5" x14ac:dyDescent="0.25">
      <c r="A9" s="11">
        <v>8</v>
      </c>
      <c r="B9" s="11"/>
      <c r="C9" s="11" t="s">
        <v>12</v>
      </c>
      <c r="D9" s="8"/>
      <c r="E9" s="9"/>
      <c r="F9" s="9"/>
      <c r="G9" s="9"/>
      <c r="H9" s="9"/>
    </row>
    <row r="10" spans="1:10" x14ac:dyDescent="0.25">
      <c r="A10" s="11"/>
      <c r="B10" s="16">
        <v>84</v>
      </c>
      <c r="C10" s="16" t="s">
        <v>19</v>
      </c>
      <c r="D10" s="8"/>
      <c r="E10" s="9"/>
      <c r="F10" s="9"/>
      <c r="G10" s="9"/>
      <c r="H10" s="9"/>
    </row>
    <row r="11" spans="1:10" x14ac:dyDescent="0.25">
      <c r="A11" s="11"/>
      <c r="B11" s="16"/>
      <c r="C11" s="41"/>
      <c r="D11" s="8"/>
      <c r="E11" s="9"/>
      <c r="F11" s="9"/>
      <c r="G11" s="9"/>
      <c r="H11" s="9"/>
    </row>
    <row r="12" spans="1:10" x14ac:dyDescent="0.25">
      <c r="A12" s="11"/>
      <c r="B12" s="16"/>
      <c r="C12" s="37" t="s">
        <v>53</v>
      </c>
      <c r="D12" s="8"/>
      <c r="E12" s="9"/>
      <c r="F12" s="9"/>
      <c r="G12" s="9"/>
      <c r="H12" s="9"/>
    </row>
    <row r="13" spans="1:10" ht="25.5" x14ac:dyDescent="0.25">
      <c r="A13" s="14">
        <v>5</v>
      </c>
      <c r="B13" s="15"/>
      <c r="C13" s="26" t="s">
        <v>13</v>
      </c>
      <c r="D13" s="8"/>
      <c r="E13" s="9"/>
      <c r="F13" s="9"/>
      <c r="G13" s="9"/>
      <c r="H13" s="9"/>
    </row>
    <row r="14" spans="1:10" ht="25.5" x14ac:dyDescent="0.25">
      <c r="A14" s="16"/>
      <c r="B14" s="16">
        <v>54</v>
      </c>
      <c r="C14" s="27" t="s">
        <v>20</v>
      </c>
      <c r="D14" s="8"/>
      <c r="E14" s="9"/>
      <c r="F14" s="9"/>
      <c r="G14" s="9"/>
      <c r="H14" s="10"/>
    </row>
    <row r="16" spans="1:10" x14ac:dyDescent="0.25">
      <c r="C16" s="191" t="s">
        <v>231</v>
      </c>
      <c r="D16" s="191"/>
      <c r="E16" s="191"/>
      <c r="F16" s="191"/>
      <c r="G16" s="191"/>
      <c r="H16" s="191"/>
      <c r="I16" s="191"/>
      <c r="J16" s="191"/>
    </row>
  </sheetData>
  <mergeCells count="4">
    <mergeCell ref="A1:H1"/>
    <mergeCell ref="A3:H3"/>
    <mergeCell ref="A5:H5"/>
    <mergeCell ref="C16:J16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8"/>
  <sheetViews>
    <sheetView workbookViewId="0">
      <selection activeCell="F7" sqref="F7"/>
    </sheetView>
  </sheetViews>
  <sheetFormatPr defaultRowHeight="15" x14ac:dyDescent="0.25"/>
  <cols>
    <col min="1" max="6" width="25.28515625" customWidth="1"/>
  </cols>
  <sheetData>
    <row r="1" spans="1:7" ht="42" customHeight="1" x14ac:dyDescent="0.25">
      <c r="A1" s="202" t="s">
        <v>221</v>
      </c>
      <c r="B1" s="202"/>
      <c r="C1" s="202"/>
      <c r="D1" s="202"/>
      <c r="E1" s="202"/>
      <c r="F1" s="202"/>
      <c r="G1" s="202"/>
    </row>
    <row r="2" spans="1:7" ht="18" customHeight="1" x14ac:dyDescent="0.25">
      <c r="A2" s="25"/>
      <c r="B2" s="25"/>
      <c r="C2" s="25"/>
      <c r="D2" s="25"/>
      <c r="E2" s="25"/>
      <c r="F2" s="25"/>
    </row>
    <row r="3" spans="1:7" ht="15.75" customHeight="1" x14ac:dyDescent="0.25">
      <c r="A3" s="185" t="s">
        <v>15</v>
      </c>
      <c r="B3" s="185"/>
      <c r="C3" s="185"/>
      <c r="D3" s="185"/>
      <c r="E3" s="185"/>
      <c r="F3" s="185"/>
    </row>
    <row r="4" spans="1:7" ht="18" x14ac:dyDescent="0.25">
      <c r="A4" s="25"/>
      <c r="B4" s="25"/>
      <c r="C4" s="25"/>
      <c r="D4" s="25"/>
      <c r="E4" s="5"/>
      <c r="F4" s="5"/>
    </row>
    <row r="5" spans="1:7" ht="18" customHeight="1" x14ac:dyDescent="0.25">
      <c r="A5" s="185" t="s">
        <v>49</v>
      </c>
      <c r="B5" s="185"/>
      <c r="C5" s="185"/>
      <c r="D5" s="185"/>
      <c r="E5" s="185"/>
      <c r="F5" s="185"/>
    </row>
    <row r="6" spans="1:7" ht="18" x14ac:dyDescent="0.25">
      <c r="A6" s="25"/>
      <c r="B6" s="25"/>
      <c r="C6" s="25"/>
      <c r="D6" s="25"/>
      <c r="E6" s="5"/>
      <c r="F6" s="5"/>
    </row>
    <row r="7" spans="1:7" x14ac:dyDescent="0.25">
      <c r="A7" s="20" t="s">
        <v>41</v>
      </c>
      <c r="B7" s="20" t="s">
        <v>27</v>
      </c>
      <c r="C7" s="21" t="s">
        <v>28</v>
      </c>
      <c r="D7" s="21" t="s">
        <v>26</v>
      </c>
      <c r="E7" s="21" t="s">
        <v>223</v>
      </c>
      <c r="F7" s="21" t="s">
        <v>223</v>
      </c>
    </row>
    <row r="8" spans="1:7" x14ac:dyDescent="0.25">
      <c r="A8" s="11" t="s">
        <v>50</v>
      </c>
      <c r="B8" s="8"/>
      <c r="C8" s="9"/>
      <c r="D8" s="9"/>
      <c r="E8" s="9"/>
      <c r="F8" s="9"/>
    </row>
    <row r="9" spans="1:7" ht="25.5" x14ac:dyDescent="0.25">
      <c r="A9" s="11" t="s">
        <v>51</v>
      </c>
      <c r="B9" s="8"/>
      <c r="C9" s="9"/>
      <c r="D9" s="9"/>
      <c r="E9" s="9"/>
      <c r="F9" s="9"/>
    </row>
    <row r="10" spans="1:7" ht="25.5" x14ac:dyDescent="0.25">
      <c r="A10" s="18" t="s">
        <v>52</v>
      </c>
      <c r="B10" s="8"/>
      <c r="C10" s="9"/>
      <c r="D10" s="9"/>
      <c r="E10" s="9"/>
      <c r="F10" s="9"/>
    </row>
    <row r="11" spans="1:7" x14ac:dyDescent="0.25">
      <c r="A11" s="18"/>
      <c r="B11" s="8"/>
      <c r="C11" s="9"/>
      <c r="D11" s="9"/>
      <c r="E11" s="9"/>
      <c r="F11" s="9"/>
    </row>
    <row r="12" spans="1:7" x14ac:dyDescent="0.25">
      <c r="A12" s="11" t="s">
        <v>53</v>
      </c>
      <c r="B12" s="8"/>
      <c r="C12" s="9"/>
      <c r="D12" s="9"/>
      <c r="E12" s="9"/>
      <c r="F12" s="9"/>
    </row>
    <row r="13" spans="1:7" x14ac:dyDescent="0.25">
      <c r="A13" s="26" t="s">
        <v>44</v>
      </c>
      <c r="B13" s="8"/>
      <c r="C13" s="9"/>
      <c r="D13" s="9"/>
      <c r="E13" s="9"/>
      <c r="F13" s="9"/>
    </row>
    <row r="14" spans="1:7" x14ac:dyDescent="0.25">
      <c r="A14" s="13" t="s">
        <v>45</v>
      </c>
      <c r="B14" s="8"/>
      <c r="C14" s="9"/>
      <c r="D14" s="9"/>
      <c r="E14" s="9"/>
      <c r="F14" s="10"/>
    </row>
    <row r="15" spans="1:7" x14ac:dyDescent="0.25">
      <c r="A15" s="26" t="s">
        <v>46</v>
      </c>
      <c r="B15" s="8"/>
      <c r="C15" s="9"/>
      <c r="D15" s="9"/>
      <c r="E15" s="9"/>
      <c r="F15" s="10"/>
    </row>
    <row r="16" spans="1:7" x14ac:dyDescent="0.25">
      <c r="A16" s="13" t="s">
        <v>47</v>
      </c>
      <c r="B16" s="8"/>
      <c r="C16" s="9"/>
      <c r="D16" s="9"/>
      <c r="E16" s="9"/>
      <c r="F16" s="10"/>
    </row>
    <row r="18" spans="1:8" x14ac:dyDescent="0.25">
      <c r="A18" s="191" t="s">
        <v>231</v>
      </c>
      <c r="B18" s="191"/>
      <c r="C18" s="191"/>
      <c r="D18" s="191"/>
      <c r="E18" s="191"/>
      <c r="F18" s="191"/>
      <c r="G18" s="191"/>
      <c r="H18" s="191"/>
    </row>
  </sheetData>
  <mergeCells count="4">
    <mergeCell ref="A3:F3"/>
    <mergeCell ref="A5:F5"/>
    <mergeCell ref="A1:G1"/>
    <mergeCell ref="A18:H18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504"/>
  <sheetViews>
    <sheetView workbookViewId="0">
      <selection activeCell="H402" sqref="H402:I448"/>
    </sheetView>
  </sheetViews>
  <sheetFormatPr defaultRowHeight="15" x14ac:dyDescent="0.25"/>
  <cols>
    <col min="1" max="1" width="7.42578125" bestFit="1" customWidth="1"/>
    <col min="2" max="2" width="8.42578125" customWidth="1"/>
    <col min="3" max="3" width="3.85546875" customWidth="1"/>
    <col min="4" max="4" width="30" customWidth="1"/>
    <col min="5" max="5" width="19.140625" customWidth="1"/>
    <col min="6" max="6" width="12.28515625" customWidth="1"/>
    <col min="7" max="7" width="12.140625" style="102" customWidth="1"/>
    <col min="8" max="8" width="13.7109375" style="102" customWidth="1"/>
    <col min="9" max="9" width="18" style="102" customWidth="1"/>
  </cols>
  <sheetData>
    <row r="1" spans="1:10" ht="56.25" customHeight="1" x14ac:dyDescent="0.25">
      <c r="A1" s="185" t="s">
        <v>215</v>
      </c>
      <c r="B1" s="185"/>
      <c r="C1" s="185"/>
      <c r="D1" s="185"/>
      <c r="E1" s="185"/>
      <c r="F1" s="185"/>
      <c r="G1" s="185"/>
      <c r="H1" s="185"/>
      <c r="I1" s="185"/>
      <c r="J1" s="185"/>
    </row>
    <row r="2" spans="1:10" ht="27.75" customHeight="1" x14ac:dyDescent="0.25">
      <c r="A2" s="202" t="s">
        <v>14</v>
      </c>
      <c r="B2" s="202"/>
      <c r="C2" s="202"/>
      <c r="D2" s="202"/>
      <c r="E2" s="202"/>
      <c r="F2" s="202"/>
      <c r="G2" s="202"/>
      <c r="H2" s="202"/>
      <c r="I2" s="202"/>
    </row>
    <row r="3" spans="1:10" ht="18" x14ac:dyDescent="0.25">
      <c r="A3" s="62"/>
      <c r="B3" s="62"/>
      <c r="C3" s="62"/>
      <c r="D3" s="62"/>
      <c r="E3" s="62"/>
      <c r="F3" s="62"/>
      <c r="G3" s="121"/>
      <c r="H3" s="121"/>
      <c r="I3" s="121"/>
    </row>
    <row r="4" spans="1:10" ht="45" customHeight="1" x14ac:dyDescent="0.25">
      <c r="A4" s="216" t="s">
        <v>16</v>
      </c>
      <c r="B4" s="217"/>
      <c r="C4" s="218"/>
      <c r="D4" s="135" t="s">
        <v>17</v>
      </c>
      <c r="E4" s="136" t="s">
        <v>27</v>
      </c>
      <c r="F4" s="137" t="s">
        <v>28</v>
      </c>
      <c r="G4" s="137" t="s">
        <v>218</v>
      </c>
      <c r="H4" s="156" t="s">
        <v>223</v>
      </c>
      <c r="I4" s="137" t="s">
        <v>223</v>
      </c>
    </row>
    <row r="5" spans="1:10" ht="18.75" customHeight="1" x14ac:dyDescent="0.25">
      <c r="A5" s="157"/>
      <c r="B5" s="158"/>
      <c r="C5" s="159"/>
      <c r="D5" s="160" t="s">
        <v>223</v>
      </c>
      <c r="E5" s="161">
        <v>1</v>
      </c>
      <c r="F5" s="161">
        <v>2</v>
      </c>
      <c r="G5" s="161">
        <v>3</v>
      </c>
      <c r="H5" s="162" t="s">
        <v>224</v>
      </c>
      <c r="I5" s="161" t="s">
        <v>225</v>
      </c>
    </row>
    <row r="6" spans="1:10" x14ac:dyDescent="0.25">
      <c r="A6" s="209" t="s">
        <v>63</v>
      </c>
      <c r="B6" s="210"/>
      <c r="C6" s="211"/>
      <c r="D6" s="63" t="s">
        <v>64</v>
      </c>
      <c r="E6" s="8"/>
      <c r="F6" s="8"/>
      <c r="G6" s="8"/>
      <c r="H6" s="8"/>
      <c r="I6" s="8"/>
    </row>
    <row r="7" spans="1:10" ht="22.5" customHeight="1" x14ac:dyDescent="0.25">
      <c r="A7" s="209" t="s">
        <v>65</v>
      </c>
      <c r="B7" s="210"/>
      <c r="C7" s="211"/>
      <c r="D7" s="63" t="s">
        <v>66</v>
      </c>
      <c r="E7" s="8"/>
      <c r="F7" s="8"/>
      <c r="G7" s="8"/>
      <c r="H7" s="8"/>
      <c r="I7" s="8"/>
    </row>
    <row r="8" spans="1:10" ht="24.75" customHeight="1" x14ac:dyDescent="0.25">
      <c r="A8" s="219" t="s">
        <v>67</v>
      </c>
      <c r="B8" s="220"/>
      <c r="C8" s="221"/>
      <c r="D8" s="64" t="s">
        <v>68</v>
      </c>
      <c r="E8" s="8"/>
      <c r="F8" s="8"/>
      <c r="G8" s="8"/>
      <c r="H8" s="8"/>
      <c r="I8" s="8"/>
    </row>
    <row r="9" spans="1:10" x14ac:dyDescent="0.25">
      <c r="A9" s="209">
        <v>3</v>
      </c>
      <c r="B9" s="210"/>
      <c r="C9" s="211"/>
      <c r="D9" s="63" t="s">
        <v>8</v>
      </c>
      <c r="E9" s="65">
        <f>SUM(E10+E20)</f>
        <v>4868.38</v>
      </c>
      <c r="F9" s="65">
        <f>SUM(F10+F20)</f>
        <v>4825.17</v>
      </c>
      <c r="G9" s="65">
        <f>SUM(G10+G20)</f>
        <v>5472.1900000000005</v>
      </c>
      <c r="H9" s="70">
        <f>SUM(G9/F9)*100</f>
        <v>113.40926848173225</v>
      </c>
      <c r="I9" s="70">
        <f>SUM(G9/E9)*100</f>
        <v>112.40268836861544</v>
      </c>
    </row>
    <row r="10" spans="1:10" x14ac:dyDescent="0.25">
      <c r="A10" s="212">
        <v>31</v>
      </c>
      <c r="B10" s="213"/>
      <c r="C10" s="214"/>
      <c r="D10" s="63" t="s">
        <v>9</v>
      </c>
      <c r="E10" s="65">
        <f>SUM(E11+E15+E17)</f>
        <v>4798.3100000000004</v>
      </c>
      <c r="F10" s="65">
        <f>SUM(F11+F15+F17)</f>
        <v>4676.3999999999996</v>
      </c>
      <c r="G10" s="65">
        <f>SUM(G11+G15+G17)</f>
        <v>5312.2400000000007</v>
      </c>
      <c r="H10" s="70">
        <f t="shared" ref="H10:H26" si="0">SUM(G10/F10)*100</f>
        <v>113.59678385082546</v>
      </c>
      <c r="I10" s="70">
        <f t="shared" ref="I10:I26" si="1">SUM(G10/E10)*100</f>
        <v>110.7106460399599</v>
      </c>
    </row>
    <row r="11" spans="1:10" x14ac:dyDescent="0.25">
      <c r="A11" s="66">
        <v>311</v>
      </c>
      <c r="B11" s="67"/>
      <c r="C11" s="68"/>
      <c r="D11" s="69" t="s">
        <v>69</v>
      </c>
      <c r="E11" s="70">
        <v>3964.92</v>
      </c>
      <c r="F11" s="70">
        <v>4014</v>
      </c>
      <c r="G11" s="70">
        <v>4559.8500000000004</v>
      </c>
      <c r="H11" s="70">
        <f t="shared" si="0"/>
        <v>113.5986547085202</v>
      </c>
      <c r="I11" s="70">
        <f t="shared" si="1"/>
        <v>115.00484246844832</v>
      </c>
    </row>
    <row r="12" spans="1:10" x14ac:dyDescent="0.25">
      <c r="A12" s="66">
        <v>3111</v>
      </c>
      <c r="B12" s="67"/>
      <c r="C12" s="68"/>
      <c r="D12" s="69" t="s">
        <v>70</v>
      </c>
      <c r="E12" s="70">
        <v>3964.92</v>
      </c>
      <c r="F12" s="70">
        <v>4014</v>
      </c>
      <c r="G12" s="70">
        <v>4559.8500000000004</v>
      </c>
      <c r="H12" s="70">
        <f t="shared" si="0"/>
        <v>113.5986547085202</v>
      </c>
      <c r="I12" s="70">
        <f t="shared" si="1"/>
        <v>115.00484246844832</v>
      </c>
    </row>
    <row r="13" spans="1:10" x14ac:dyDescent="0.25">
      <c r="A13" s="66">
        <v>3113</v>
      </c>
      <c r="B13" s="67"/>
      <c r="C13" s="68"/>
      <c r="D13" s="69" t="s">
        <v>71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</row>
    <row r="14" spans="1:10" x14ac:dyDescent="0.25">
      <c r="A14" s="66">
        <v>3114</v>
      </c>
      <c r="B14" s="67"/>
      <c r="C14" s="68"/>
      <c r="D14" s="69" t="s">
        <v>72</v>
      </c>
      <c r="E14" s="70">
        <v>0</v>
      </c>
      <c r="F14" s="70">
        <v>0</v>
      </c>
      <c r="G14" s="70">
        <v>0</v>
      </c>
      <c r="H14" s="70">
        <v>0</v>
      </c>
      <c r="I14" s="70">
        <v>0</v>
      </c>
    </row>
    <row r="15" spans="1:10" x14ac:dyDescent="0.25">
      <c r="A15" s="66">
        <v>312</v>
      </c>
      <c r="B15" s="67"/>
      <c r="C15" s="68"/>
      <c r="D15" s="69" t="s">
        <v>73</v>
      </c>
      <c r="E15" s="70">
        <v>179.18</v>
      </c>
      <c r="F15" s="70">
        <v>0</v>
      </c>
      <c r="G15" s="70">
        <v>0</v>
      </c>
      <c r="H15" s="70">
        <v>0</v>
      </c>
      <c r="I15" s="70">
        <f t="shared" si="1"/>
        <v>0</v>
      </c>
    </row>
    <row r="16" spans="1:10" x14ac:dyDescent="0.25">
      <c r="A16" s="66">
        <v>3121</v>
      </c>
      <c r="B16" s="67"/>
      <c r="C16" s="68"/>
      <c r="D16" s="69" t="s">
        <v>74</v>
      </c>
      <c r="E16" s="70">
        <v>179.18</v>
      </c>
      <c r="F16" s="70">
        <v>0</v>
      </c>
      <c r="G16" s="70">
        <v>0</v>
      </c>
      <c r="H16" s="70">
        <v>0</v>
      </c>
      <c r="I16" s="70">
        <f t="shared" si="1"/>
        <v>0</v>
      </c>
    </row>
    <row r="17" spans="1:9" x14ac:dyDescent="0.25">
      <c r="A17" s="66">
        <v>313</v>
      </c>
      <c r="B17" s="67"/>
      <c r="C17" s="68"/>
      <c r="D17" s="69" t="s">
        <v>75</v>
      </c>
      <c r="E17" s="70">
        <f>SUM(E18:E19)</f>
        <v>654.21</v>
      </c>
      <c r="F17" s="70">
        <v>662.4</v>
      </c>
      <c r="G17" s="70">
        <v>752.39</v>
      </c>
      <c r="H17" s="70">
        <f t="shared" si="0"/>
        <v>113.5854468599034</v>
      </c>
      <c r="I17" s="70">
        <f t="shared" si="1"/>
        <v>115.00741352165207</v>
      </c>
    </row>
    <row r="18" spans="1:9" x14ac:dyDescent="0.25">
      <c r="A18" s="66">
        <v>3131</v>
      </c>
      <c r="B18" s="67"/>
      <c r="C18" s="68"/>
      <c r="D18" s="69" t="s">
        <v>76</v>
      </c>
      <c r="E18" s="70">
        <v>0</v>
      </c>
      <c r="F18" s="70">
        <v>0</v>
      </c>
      <c r="G18" s="70">
        <v>0</v>
      </c>
      <c r="H18" s="70">
        <v>0</v>
      </c>
      <c r="I18" s="70">
        <v>0</v>
      </c>
    </row>
    <row r="19" spans="1:9" ht="25.5" x14ac:dyDescent="0.25">
      <c r="A19" s="66">
        <v>3132</v>
      </c>
      <c r="B19" s="67"/>
      <c r="C19" s="68"/>
      <c r="D19" s="69" t="s">
        <v>77</v>
      </c>
      <c r="E19" s="70">
        <v>654.21</v>
      </c>
      <c r="F19" s="70">
        <v>662.4</v>
      </c>
      <c r="G19" s="70">
        <v>752.39</v>
      </c>
      <c r="H19" s="70">
        <f t="shared" si="0"/>
        <v>113.5854468599034</v>
      </c>
      <c r="I19" s="70">
        <f t="shared" si="1"/>
        <v>115.00741352165207</v>
      </c>
    </row>
    <row r="20" spans="1:9" x14ac:dyDescent="0.25">
      <c r="A20" s="212">
        <v>32</v>
      </c>
      <c r="B20" s="213"/>
      <c r="C20" s="214"/>
      <c r="D20" s="63" t="s">
        <v>18</v>
      </c>
      <c r="E20" s="65">
        <f>SUM(E21)</f>
        <v>70.069999999999993</v>
      </c>
      <c r="F20" s="65">
        <f>SUM(F21)</f>
        <v>148.77000000000001</v>
      </c>
      <c r="G20" s="65">
        <f>SUM(G21)</f>
        <v>159.94999999999999</v>
      </c>
      <c r="H20" s="70">
        <f t="shared" si="0"/>
        <v>107.51495597230623</v>
      </c>
      <c r="I20" s="70">
        <f t="shared" si="1"/>
        <v>228.27172827172828</v>
      </c>
    </row>
    <row r="21" spans="1:9" x14ac:dyDescent="0.25">
      <c r="A21" s="66">
        <v>321</v>
      </c>
      <c r="B21" s="67"/>
      <c r="C21" s="68"/>
      <c r="D21" s="69" t="s">
        <v>78</v>
      </c>
      <c r="E21" s="70">
        <v>70.069999999999993</v>
      </c>
      <c r="F21" s="70">
        <v>148.77000000000001</v>
      </c>
      <c r="G21" s="70">
        <v>159.94999999999999</v>
      </c>
      <c r="H21" s="70">
        <f t="shared" si="0"/>
        <v>107.51495597230623</v>
      </c>
      <c r="I21" s="70">
        <f t="shared" si="1"/>
        <v>228.27172827172828</v>
      </c>
    </row>
    <row r="22" spans="1:9" x14ac:dyDescent="0.25">
      <c r="A22" s="66">
        <v>3211</v>
      </c>
      <c r="B22" s="67"/>
      <c r="C22" s="68"/>
      <c r="D22" s="69" t="s">
        <v>79</v>
      </c>
      <c r="E22" s="70">
        <v>0</v>
      </c>
      <c r="F22" s="70">
        <v>0</v>
      </c>
      <c r="G22" s="70">
        <v>0</v>
      </c>
      <c r="H22" s="70">
        <v>0</v>
      </c>
      <c r="I22" s="70">
        <v>0</v>
      </c>
    </row>
    <row r="23" spans="1:9" ht="25.5" x14ac:dyDescent="0.25">
      <c r="A23" s="66">
        <v>3212</v>
      </c>
      <c r="B23" s="67"/>
      <c r="C23" s="68"/>
      <c r="D23" s="69" t="s">
        <v>80</v>
      </c>
      <c r="E23" s="70">
        <v>70.069999999999993</v>
      </c>
      <c r="F23" s="70">
        <v>148.77000000000001</v>
      </c>
      <c r="G23" s="70">
        <v>159.94999999999999</v>
      </c>
      <c r="H23" s="70">
        <f t="shared" si="0"/>
        <v>107.51495597230623</v>
      </c>
      <c r="I23" s="70">
        <v>0</v>
      </c>
    </row>
    <row r="24" spans="1:9" x14ac:dyDescent="0.25">
      <c r="A24" s="66">
        <v>3213</v>
      </c>
      <c r="B24" s="67"/>
      <c r="C24" s="68"/>
      <c r="D24" s="69" t="s">
        <v>81</v>
      </c>
      <c r="E24" s="70">
        <v>0</v>
      </c>
      <c r="F24" s="70">
        <v>0</v>
      </c>
      <c r="G24" s="70">
        <v>0</v>
      </c>
      <c r="H24" s="70">
        <v>0</v>
      </c>
      <c r="I24" s="70">
        <v>0</v>
      </c>
    </row>
    <row r="25" spans="1:9" ht="25.5" x14ac:dyDescent="0.25">
      <c r="A25" s="66">
        <v>3214</v>
      </c>
      <c r="B25" s="67"/>
      <c r="C25" s="68"/>
      <c r="D25" s="69" t="s">
        <v>82</v>
      </c>
      <c r="E25" s="70">
        <v>0</v>
      </c>
      <c r="F25" s="70">
        <v>0</v>
      </c>
      <c r="G25" s="70">
        <v>0</v>
      </c>
      <c r="H25" s="70">
        <v>0</v>
      </c>
      <c r="I25" s="70">
        <v>0</v>
      </c>
    </row>
    <row r="26" spans="1:9" x14ac:dyDescent="0.25">
      <c r="A26" s="71"/>
      <c r="B26" s="72"/>
      <c r="C26" s="73"/>
      <c r="D26" s="63" t="s">
        <v>83</v>
      </c>
      <c r="E26" s="65">
        <v>4868.38</v>
      </c>
      <c r="F26" s="65">
        <v>4825.17</v>
      </c>
      <c r="G26" s="65">
        <f>SUM(G9)</f>
        <v>5472.1900000000005</v>
      </c>
      <c r="H26" s="70">
        <f t="shared" si="0"/>
        <v>113.40926848173225</v>
      </c>
      <c r="I26" s="70">
        <f t="shared" si="1"/>
        <v>112.40268836861544</v>
      </c>
    </row>
    <row r="27" spans="1:9" x14ac:dyDescent="0.25">
      <c r="A27" s="66"/>
      <c r="B27" s="67"/>
      <c r="C27" s="68"/>
      <c r="D27" s="69"/>
      <c r="E27" s="8"/>
      <c r="F27" s="8"/>
      <c r="G27" s="8"/>
      <c r="H27" s="8"/>
      <c r="I27" s="8"/>
    </row>
    <row r="28" spans="1:9" ht="25.5" x14ac:dyDescent="0.25">
      <c r="A28" s="216" t="s">
        <v>16</v>
      </c>
      <c r="B28" s="217"/>
      <c r="C28" s="218"/>
      <c r="D28" s="135" t="s">
        <v>17</v>
      </c>
      <c r="E28" s="136" t="s">
        <v>27</v>
      </c>
      <c r="F28" s="137" t="s">
        <v>28</v>
      </c>
      <c r="G28" s="137" t="s">
        <v>218</v>
      </c>
      <c r="H28" s="137" t="s">
        <v>223</v>
      </c>
      <c r="I28" s="137" t="s">
        <v>223</v>
      </c>
    </row>
    <row r="29" spans="1:9" ht="18.75" customHeight="1" x14ac:dyDescent="0.25">
      <c r="A29" s="157"/>
      <c r="B29" s="158"/>
      <c r="C29" s="159"/>
      <c r="D29" s="160" t="s">
        <v>223</v>
      </c>
      <c r="E29" s="161">
        <v>1</v>
      </c>
      <c r="F29" s="161">
        <v>2</v>
      </c>
      <c r="G29" s="161">
        <v>3</v>
      </c>
      <c r="H29" s="162" t="s">
        <v>224</v>
      </c>
      <c r="I29" s="161" t="s">
        <v>225</v>
      </c>
    </row>
    <row r="30" spans="1:9" ht="15" customHeight="1" x14ac:dyDescent="0.25">
      <c r="A30" s="209" t="s">
        <v>63</v>
      </c>
      <c r="B30" s="210"/>
      <c r="C30" s="211"/>
      <c r="D30" s="63" t="s">
        <v>64</v>
      </c>
      <c r="E30" s="8"/>
      <c r="F30" s="8"/>
      <c r="G30" s="8"/>
      <c r="H30" s="8"/>
      <c r="I30" s="8"/>
    </row>
    <row r="31" spans="1:9" ht="24.75" customHeight="1" x14ac:dyDescent="0.25">
      <c r="A31" s="209" t="s">
        <v>84</v>
      </c>
      <c r="B31" s="210"/>
      <c r="C31" s="211"/>
      <c r="D31" s="63" t="s">
        <v>199</v>
      </c>
      <c r="E31" s="8"/>
      <c r="F31" s="8"/>
      <c r="G31" s="8"/>
      <c r="H31" s="8"/>
      <c r="I31" s="8"/>
    </row>
    <row r="32" spans="1:9" ht="14.25" customHeight="1" x14ac:dyDescent="0.25">
      <c r="A32" s="219" t="s">
        <v>85</v>
      </c>
      <c r="B32" s="220"/>
      <c r="C32" s="221"/>
      <c r="D32" s="64" t="s">
        <v>86</v>
      </c>
      <c r="E32" s="8"/>
      <c r="F32" s="8"/>
      <c r="G32" s="8"/>
      <c r="H32" s="8"/>
      <c r="I32" s="8"/>
    </row>
    <row r="33" spans="1:9" ht="15" customHeight="1" x14ac:dyDescent="0.25">
      <c r="A33" s="209">
        <v>3</v>
      </c>
      <c r="B33" s="210"/>
      <c r="C33" s="211"/>
      <c r="D33" s="63" t="s">
        <v>8</v>
      </c>
      <c r="E33" s="74">
        <f>SUM(E34+E44)</f>
        <v>409.88000000000005</v>
      </c>
      <c r="F33" s="74">
        <f>SUM(F34+F44)</f>
        <v>1534.7299999999998</v>
      </c>
      <c r="G33" s="74">
        <f>SUM(G34+G44)</f>
        <v>1606.1799999999998</v>
      </c>
      <c r="H33" s="75">
        <f>SUM(G33/F33)*100</f>
        <v>104.65554201716263</v>
      </c>
      <c r="I33" s="70">
        <f>SUM(G33/E33)*100</f>
        <v>391.86591197423627</v>
      </c>
    </row>
    <row r="34" spans="1:9" x14ac:dyDescent="0.25">
      <c r="A34" s="212">
        <v>31</v>
      </c>
      <c r="B34" s="213"/>
      <c r="C34" s="214"/>
      <c r="D34" s="63" t="s">
        <v>9</v>
      </c>
      <c r="E34" s="74">
        <f>SUM(E35+E39+E41)</f>
        <v>402.15000000000003</v>
      </c>
      <c r="F34" s="74">
        <f>SUM(F35+F39+F41)</f>
        <v>1518.1999999999998</v>
      </c>
      <c r="G34" s="74">
        <f>SUM(G35+G39+G41)</f>
        <v>1588.4099999999999</v>
      </c>
      <c r="H34" s="75">
        <f t="shared" ref="H34:H50" si="2">SUM(G34/F34)*100</f>
        <v>104.62455539454618</v>
      </c>
      <c r="I34" s="70">
        <f t="shared" ref="I34:I50" si="3">SUM(G34/E34)*100</f>
        <v>394.97948526669148</v>
      </c>
    </row>
    <row r="35" spans="1:9" x14ac:dyDescent="0.25">
      <c r="A35" s="66">
        <v>311</v>
      </c>
      <c r="B35" s="67"/>
      <c r="C35" s="68"/>
      <c r="D35" s="69" t="s">
        <v>69</v>
      </c>
      <c r="E35" s="75">
        <v>328.1</v>
      </c>
      <c r="F35" s="75">
        <v>446</v>
      </c>
      <c r="G35" s="75">
        <v>506.65</v>
      </c>
      <c r="H35" s="75">
        <f t="shared" si="2"/>
        <v>113.59865470852017</v>
      </c>
      <c r="I35" s="70">
        <f t="shared" si="3"/>
        <v>154.41938433404448</v>
      </c>
    </row>
    <row r="36" spans="1:9" ht="15" customHeight="1" x14ac:dyDescent="0.25">
      <c r="A36" s="66">
        <v>3111</v>
      </c>
      <c r="B36" s="67"/>
      <c r="C36" s="68"/>
      <c r="D36" s="69" t="s">
        <v>70</v>
      </c>
      <c r="E36" s="75">
        <v>328.1</v>
      </c>
      <c r="F36" s="75">
        <v>446</v>
      </c>
      <c r="G36" s="75">
        <v>506.65</v>
      </c>
      <c r="H36" s="75">
        <f t="shared" si="2"/>
        <v>113.59865470852017</v>
      </c>
      <c r="I36" s="70">
        <f t="shared" si="3"/>
        <v>154.41938433404448</v>
      </c>
    </row>
    <row r="37" spans="1:9" x14ac:dyDescent="0.25">
      <c r="A37" s="66">
        <v>3113</v>
      </c>
      <c r="B37" s="67"/>
      <c r="C37" s="68"/>
      <c r="D37" s="69" t="s">
        <v>71</v>
      </c>
      <c r="E37" s="75">
        <v>0</v>
      </c>
      <c r="F37" s="75">
        <v>0</v>
      </c>
      <c r="G37" s="75">
        <v>0</v>
      </c>
      <c r="H37" s="75">
        <v>0</v>
      </c>
      <c r="I37" s="70">
        <v>0</v>
      </c>
    </row>
    <row r="38" spans="1:9" x14ac:dyDescent="0.25">
      <c r="A38" s="66">
        <v>3114</v>
      </c>
      <c r="B38" s="67"/>
      <c r="C38" s="68"/>
      <c r="D38" s="69" t="s">
        <v>72</v>
      </c>
      <c r="E38" s="75">
        <v>0</v>
      </c>
      <c r="F38" s="75">
        <v>0</v>
      </c>
      <c r="G38" s="75">
        <v>0</v>
      </c>
      <c r="H38" s="75">
        <v>0</v>
      </c>
      <c r="I38" s="70">
        <v>0</v>
      </c>
    </row>
    <row r="39" spans="1:9" x14ac:dyDescent="0.25">
      <c r="A39" s="66">
        <v>312</v>
      </c>
      <c r="B39" s="67"/>
      <c r="C39" s="68"/>
      <c r="D39" s="69" t="s">
        <v>73</v>
      </c>
      <c r="E39" s="75">
        <v>19.91</v>
      </c>
      <c r="F39" s="75">
        <v>998.6</v>
      </c>
      <c r="G39" s="75">
        <v>998.16</v>
      </c>
      <c r="H39" s="75">
        <f t="shared" si="2"/>
        <v>99.955938313639095</v>
      </c>
      <c r="I39" s="70">
        <f t="shared" si="3"/>
        <v>5013.3601205424402</v>
      </c>
    </row>
    <row r="40" spans="1:9" x14ac:dyDescent="0.25">
      <c r="A40" s="66">
        <v>3121</v>
      </c>
      <c r="B40" s="67"/>
      <c r="C40" s="68"/>
      <c r="D40" s="69" t="s">
        <v>74</v>
      </c>
      <c r="E40" s="75">
        <v>19.91</v>
      </c>
      <c r="F40" s="75">
        <v>998.6</v>
      </c>
      <c r="G40" s="75">
        <v>998.16</v>
      </c>
      <c r="H40" s="75">
        <f t="shared" si="2"/>
        <v>99.955938313639095</v>
      </c>
      <c r="I40" s="70">
        <f t="shared" si="3"/>
        <v>5013.3601205424402</v>
      </c>
    </row>
    <row r="41" spans="1:9" x14ac:dyDescent="0.25">
      <c r="A41" s="66">
        <v>313</v>
      </c>
      <c r="B41" s="67"/>
      <c r="C41" s="68"/>
      <c r="D41" s="69" t="s">
        <v>75</v>
      </c>
      <c r="E41" s="75">
        <v>54.14</v>
      </c>
      <c r="F41" s="75">
        <v>73.599999999999994</v>
      </c>
      <c r="G41" s="75">
        <v>83.6</v>
      </c>
      <c r="H41" s="75">
        <v>0</v>
      </c>
      <c r="I41" s="70">
        <f t="shared" si="3"/>
        <v>154.41448097524935</v>
      </c>
    </row>
    <row r="42" spans="1:9" x14ac:dyDescent="0.25">
      <c r="A42" s="66">
        <v>3131</v>
      </c>
      <c r="B42" s="67"/>
      <c r="C42" s="68"/>
      <c r="D42" s="69" t="s">
        <v>76</v>
      </c>
      <c r="E42" s="75">
        <v>0</v>
      </c>
      <c r="F42" s="75">
        <v>0</v>
      </c>
      <c r="G42" s="75">
        <v>0</v>
      </c>
      <c r="H42" s="75">
        <v>0</v>
      </c>
      <c r="I42" s="70">
        <v>0</v>
      </c>
    </row>
    <row r="43" spans="1:9" ht="25.5" x14ac:dyDescent="0.25">
      <c r="A43" s="66">
        <v>3132</v>
      </c>
      <c r="B43" s="67"/>
      <c r="C43" s="68"/>
      <c r="D43" s="69" t="s">
        <v>77</v>
      </c>
      <c r="E43" s="75">
        <v>54.14</v>
      </c>
      <c r="F43" s="75">
        <v>73.599999999999994</v>
      </c>
      <c r="G43" s="75">
        <v>83.6</v>
      </c>
      <c r="H43" s="75">
        <f t="shared" si="2"/>
        <v>113.58695652173914</v>
      </c>
      <c r="I43" s="70">
        <f t="shared" si="3"/>
        <v>154.41448097524935</v>
      </c>
    </row>
    <row r="44" spans="1:9" x14ac:dyDescent="0.25">
      <c r="A44" s="212">
        <v>32</v>
      </c>
      <c r="B44" s="213"/>
      <c r="C44" s="214"/>
      <c r="D44" s="63" t="s">
        <v>18</v>
      </c>
      <c r="E44" s="74">
        <v>7.73</v>
      </c>
      <c r="F44" s="74">
        <v>16.53</v>
      </c>
      <c r="G44" s="74">
        <v>17.77</v>
      </c>
      <c r="H44" s="75">
        <f t="shared" si="2"/>
        <v>107.50151240169387</v>
      </c>
      <c r="I44" s="70">
        <f t="shared" si="3"/>
        <v>229.88357050452782</v>
      </c>
    </row>
    <row r="45" spans="1:9" x14ac:dyDescent="0.25">
      <c r="A45" s="66">
        <v>321</v>
      </c>
      <c r="B45" s="67"/>
      <c r="C45" s="68"/>
      <c r="D45" s="69" t="s">
        <v>78</v>
      </c>
      <c r="E45" s="75">
        <v>7.73</v>
      </c>
      <c r="F45" s="75">
        <v>16.53</v>
      </c>
      <c r="G45" s="75">
        <v>17.77</v>
      </c>
      <c r="H45" s="75">
        <f t="shared" si="2"/>
        <v>107.50151240169387</v>
      </c>
      <c r="I45" s="70">
        <f t="shared" si="3"/>
        <v>229.88357050452782</v>
      </c>
    </row>
    <row r="46" spans="1:9" x14ac:dyDescent="0.25">
      <c r="A46" s="66">
        <v>3211</v>
      </c>
      <c r="B46" s="67"/>
      <c r="C46" s="68"/>
      <c r="D46" s="69" t="s">
        <v>79</v>
      </c>
      <c r="E46" s="75">
        <v>0</v>
      </c>
      <c r="F46" s="75">
        <v>0</v>
      </c>
      <c r="G46" s="75">
        <v>0</v>
      </c>
      <c r="H46" s="75">
        <v>0</v>
      </c>
      <c r="I46" s="70">
        <v>0</v>
      </c>
    </row>
    <row r="47" spans="1:9" ht="25.5" x14ac:dyDescent="0.25">
      <c r="A47" s="66">
        <v>3212</v>
      </c>
      <c r="B47" s="67"/>
      <c r="C47" s="68"/>
      <c r="D47" s="69" t="s">
        <v>80</v>
      </c>
      <c r="E47" s="75">
        <v>7.73</v>
      </c>
      <c r="F47" s="75">
        <v>16.53</v>
      </c>
      <c r="G47" s="75">
        <v>17.77</v>
      </c>
      <c r="H47" s="75">
        <f t="shared" si="2"/>
        <v>107.50151240169387</v>
      </c>
      <c r="I47" s="70">
        <f t="shared" si="3"/>
        <v>229.88357050452782</v>
      </c>
    </row>
    <row r="48" spans="1:9" x14ac:dyDescent="0.25">
      <c r="A48" s="66">
        <v>3213</v>
      </c>
      <c r="B48" s="67"/>
      <c r="C48" s="68"/>
      <c r="D48" s="69" t="s">
        <v>81</v>
      </c>
      <c r="E48" s="75">
        <v>0</v>
      </c>
      <c r="F48" s="75">
        <v>0</v>
      </c>
      <c r="G48" s="75">
        <v>0</v>
      </c>
      <c r="H48" s="75">
        <v>0</v>
      </c>
      <c r="I48" s="70">
        <v>0</v>
      </c>
    </row>
    <row r="49" spans="1:9" ht="25.5" x14ac:dyDescent="0.25">
      <c r="A49" s="66">
        <v>3214</v>
      </c>
      <c r="B49" s="67"/>
      <c r="C49" s="68"/>
      <c r="D49" s="69" t="s">
        <v>82</v>
      </c>
      <c r="E49" s="75">
        <v>0</v>
      </c>
      <c r="F49" s="75">
        <v>0</v>
      </c>
      <c r="G49" s="75">
        <v>0</v>
      </c>
      <c r="H49" s="75">
        <v>0</v>
      </c>
      <c r="I49" s="70">
        <v>0</v>
      </c>
    </row>
    <row r="50" spans="1:9" x14ac:dyDescent="0.25">
      <c r="A50" s="66"/>
      <c r="B50" s="72"/>
      <c r="C50" s="73"/>
      <c r="D50" s="63" t="s">
        <v>83</v>
      </c>
      <c r="E50" s="74">
        <v>409.88</v>
      </c>
      <c r="F50" s="74">
        <v>1534.73</v>
      </c>
      <c r="G50" s="74">
        <v>1606.18</v>
      </c>
      <c r="H50" s="75">
        <f t="shared" si="2"/>
        <v>104.65554201716263</v>
      </c>
      <c r="I50" s="70">
        <f t="shared" si="3"/>
        <v>391.86591197423638</v>
      </c>
    </row>
    <row r="51" spans="1:9" x14ac:dyDescent="0.25">
      <c r="A51" s="66"/>
      <c r="B51" s="67"/>
      <c r="C51" s="68"/>
      <c r="D51" s="69"/>
      <c r="E51" s="75"/>
      <c r="F51" s="75"/>
      <c r="G51" s="75"/>
      <c r="H51" s="75"/>
      <c r="I51" s="75"/>
    </row>
    <row r="52" spans="1:9" ht="25.5" x14ac:dyDescent="0.25">
      <c r="A52" s="216" t="s">
        <v>16</v>
      </c>
      <c r="B52" s="217"/>
      <c r="C52" s="218"/>
      <c r="D52" s="135" t="s">
        <v>17</v>
      </c>
      <c r="E52" s="136" t="s">
        <v>27</v>
      </c>
      <c r="F52" s="137" t="s">
        <v>28</v>
      </c>
      <c r="G52" s="137" t="s">
        <v>218</v>
      </c>
      <c r="H52" s="137" t="s">
        <v>223</v>
      </c>
      <c r="I52" s="137" t="s">
        <v>223</v>
      </c>
    </row>
    <row r="53" spans="1:9" ht="18.75" customHeight="1" x14ac:dyDescent="0.25">
      <c r="A53" s="157"/>
      <c r="B53" s="158"/>
      <c r="C53" s="159"/>
      <c r="D53" s="160" t="s">
        <v>223</v>
      </c>
      <c r="E53" s="161">
        <v>1</v>
      </c>
      <c r="F53" s="161">
        <v>2</v>
      </c>
      <c r="G53" s="161">
        <v>3</v>
      </c>
      <c r="H53" s="162" t="s">
        <v>224</v>
      </c>
      <c r="I53" s="161" t="s">
        <v>225</v>
      </c>
    </row>
    <row r="54" spans="1:9" x14ac:dyDescent="0.25">
      <c r="A54" s="209" t="s">
        <v>63</v>
      </c>
      <c r="B54" s="210"/>
      <c r="C54" s="211"/>
      <c r="D54" s="63" t="s">
        <v>64</v>
      </c>
      <c r="E54" s="8"/>
      <c r="F54" s="8"/>
      <c r="G54" s="8"/>
      <c r="H54" s="8"/>
      <c r="I54" s="8"/>
    </row>
    <row r="55" spans="1:9" x14ac:dyDescent="0.25">
      <c r="A55" s="209" t="s">
        <v>87</v>
      </c>
      <c r="B55" s="210"/>
      <c r="C55" s="211"/>
      <c r="D55" s="63" t="s">
        <v>88</v>
      </c>
      <c r="E55" s="8"/>
      <c r="F55" s="8"/>
      <c r="G55" s="8"/>
      <c r="H55" s="8"/>
      <c r="I55" s="8"/>
    </row>
    <row r="56" spans="1:9" ht="27.75" customHeight="1" x14ac:dyDescent="0.25">
      <c r="A56" s="219" t="s">
        <v>89</v>
      </c>
      <c r="B56" s="220"/>
      <c r="C56" s="221"/>
      <c r="D56" s="64" t="s">
        <v>90</v>
      </c>
      <c r="E56" s="8"/>
      <c r="F56" s="8"/>
      <c r="G56" s="8"/>
      <c r="H56" s="8"/>
      <c r="I56" s="8"/>
    </row>
    <row r="57" spans="1:9" x14ac:dyDescent="0.25">
      <c r="A57" s="209">
        <v>3</v>
      </c>
      <c r="B57" s="210"/>
      <c r="C57" s="211"/>
      <c r="D57" s="63" t="s">
        <v>8</v>
      </c>
      <c r="E57" s="74">
        <v>424.71</v>
      </c>
      <c r="F57" s="74">
        <v>955.6</v>
      </c>
      <c r="G57" s="74">
        <v>955.6</v>
      </c>
      <c r="H57" s="75">
        <f>SUM(G57/F57)*100</f>
        <v>100</v>
      </c>
      <c r="I57" s="70">
        <f t="shared" ref="I57:I79" si="4">SUM(G57/E57)*100</f>
        <v>225.0005886369523</v>
      </c>
    </row>
    <row r="58" spans="1:9" x14ac:dyDescent="0.25">
      <c r="A58" s="212">
        <v>31</v>
      </c>
      <c r="B58" s="213"/>
      <c r="C58" s="214"/>
      <c r="D58" s="63" t="s">
        <v>9</v>
      </c>
      <c r="E58" s="74">
        <v>424.71</v>
      </c>
      <c r="F58" s="74">
        <v>955.6</v>
      </c>
      <c r="G58" s="74">
        <v>955.6</v>
      </c>
      <c r="H58" s="75">
        <f t="shared" ref="H58:H61" si="5">SUM(G58/F58)*100</f>
        <v>100</v>
      </c>
      <c r="I58" s="70">
        <f t="shared" si="4"/>
        <v>225.0005886369523</v>
      </c>
    </row>
    <row r="59" spans="1:9" x14ac:dyDescent="0.25">
      <c r="A59" s="66">
        <v>311</v>
      </c>
      <c r="B59" s="67"/>
      <c r="C59" s="68"/>
      <c r="D59" s="69" t="s">
        <v>69</v>
      </c>
      <c r="E59" s="75"/>
      <c r="F59" s="75"/>
      <c r="G59" s="75"/>
      <c r="H59" s="75">
        <v>0</v>
      </c>
      <c r="I59" s="70">
        <v>0</v>
      </c>
    </row>
    <row r="60" spans="1:9" x14ac:dyDescent="0.25">
      <c r="A60" s="66">
        <v>312</v>
      </c>
      <c r="B60" s="67"/>
      <c r="C60" s="68"/>
      <c r="D60" s="69" t="s">
        <v>73</v>
      </c>
      <c r="E60" s="75">
        <v>424.71</v>
      </c>
      <c r="F60" s="75">
        <v>955.6</v>
      </c>
      <c r="G60" s="75">
        <v>955.6</v>
      </c>
      <c r="H60" s="75">
        <f t="shared" si="5"/>
        <v>100</v>
      </c>
      <c r="I60" s="70">
        <f t="shared" si="4"/>
        <v>225.0005886369523</v>
      </c>
    </row>
    <row r="61" spans="1:9" x14ac:dyDescent="0.25">
      <c r="A61" s="66">
        <v>3121</v>
      </c>
      <c r="B61" s="67"/>
      <c r="C61" s="68"/>
      <c r="D61" s="69" t="s">
        <v>74</v>
      </c>
      <c r="E61" s="75">
        <v>424.71</v>
      </c>
      <c r="F61" s="75">
        <v>955.6</v>
      </c>
      <c r="G61" s="75">
        <v>955.6</v>
      </c>
      <c r="H61" s="75">
        <f t="shared" si="5"/>
        <v>100</v>
      </c>
      <c r="I61" s="70">
        <f t="shared" si="4"/>
        <v>225.0005886369523</v>
      </c>
    </row>
    <row r="62" spans="1:9" x14ac:dyDescent="0.25">
      <c r="A62" s="66">
        <v>313</v>
      </c>
      <c r="B62" s="67"/>
      <c r="C62" s="68"/>
      <c r="D62" s="69" t="s">
        <v>75</v>
      </c>
      <c r="E62" s="75"/>
      <c r="F62" s="75"/>
      <c r="G62" s="75"/>
      <c r="H62" s="75"/>
      <c r="I62" s="70">
        <v>0</v>
      </c>
    </row>
    <row r="63" spans="1:9" x14ac:dyDescent="0.25">
      <c r="A63" s="66">
        <v>3131</v>
      </c>
      <c r="B63" s="67"/>
      <c r="C63" s="68"/>
      <c r="D63" s="69" t="s">
        <v>76</v>
      </c>
      <c r="E63" s="75">
        <v>0</v>
      </c>
      <c r="F63" s="75">
        <v>0</v>
      </c>
      <c r="G63" s="75">
        <v>0</v>
      </c>
      <c r="H63" s="75">
        <v>0</v>
      </c>
      <c r="I63" s="70">
        <v>0</v>
      </c>
    </row>
    <row r="64" spans="1:9" ht="25.5" x14ac:dyDescent="0.25">
      <c r="A64" s="66">
        <v>3132</v>
      </c>
      <c r="B64" s="67"/>
      <c r="C64" s="68"/>
      <c r="D64" s="69" t="s">
        <v>77</v>
      </c>
      <c r="E64" s="75">
        <v>0</v>
      </c>
      <c r="F64" s="75">
        <v>0</v>
      </c>
      <c r="G64" s="75">
        <v>0</v>
      </c>
      <c r="H64" s="75">
        <v>0</v>
      </c>
      <c r="I64" s="70">
        <v>0</v>
      </c>
    </row>
    <row r="65" spans="1:9" x14ac:dyDescent="0.25">
      <c r="A65" s="212">
        <v>32</v>
      </c>
      <c r="B65" s="213"/>
      <c r="C65" s="214"/>
      <c r="D65" s="63" t="s">
        <v>18</v>
      </c>
      <c r="E65" s="74">
        <v>0</v>
      </c>
      <c r="F65" s="74">
        <v>0</v>
      </c>
      <c r="G65" s="74">
        <v>0</v>
      </c>
      <c r="H65" s="75">
        <v>0</v>
      </c>
      <c r="I65" s="70">
        <v>0</v>
      </c>
    </row>
    <row r="66" spans="1:9" x14ac:dyDescent="0.25">
      <c r="A66" s="66">
        <v>321</v>
      </c>
      <c r="B66" s="67"/>
      <c r="C66" s="68"/>
      <c r="D66" s="69" t="s">
        <v>78</v>
      </c>
      <c r="E66" s="75">
        <v>0</v>
      </c>
      <c r="F66" s="75">
        <v>0</v>
      </c>
      <c r="G66" s="75">
        <v>0</v>
      </c>
      <c r="H66" s="75">
        <v>0</v>
      </c>
      <c r="I66" s="70">
        <v>0</v>
      </c>
    </row>
    <row r="67" spans="1:9" x14ac:dyDescent="0.25">
      <c r="A67" s="66">
        <v>322</v>
      </c>
      <c r="B67" s="67"/>
      <c r="C67" s="68"/>
      <c r="D67" s="69" t="s">
        <v>91</v>
      </c>
      <c r="E67" s="75">
        <v>0</v>
      </c>
      <c r="F67" s="75">
        <v>0</v>
      </c>
      <c r="G67" s="75">
        <v>0</v>
      </c>
      <c r="H67" s="75">
        <v>0</v>
      </c>
      <c r="I67" s="70">
        <v>0</v>
      </c>
    </row>
    <row r="68" spans="1:9" x14ac:dyDescent="0.25">
      <c r="A68" s="66">
        <v>323</v>
      </c>
      <c r="B68" s="67"/>
      <c r="C68" s="68"/>
      <c r="D68" s="69" t="s">
        <v>92</v>
      </c>
      <c r="E68" s="75">
        <v>0</v>
      </c>
      <c r="F68" s="75">
        <v>0</v>
      </c>
      <c r="G68" s="75">
        <v>0</v>
      </c>
      <c r="H68" s="75">
        <v>0</v>
      </c>
      <c r="I68" s="70">
        <v>0</v>
      </c>
    </row>
    <row r="69" spans="1:9" ht="25.5" x14ac:dyDescent="0.25">
      <c r="A69" s="66">
        <v>324</v>
      </c>
      <c r="B69" s="67"/>
      <c r="C69" s="68"/>
      <c r="D69" s="69" t="s">
        <v>93</v>
      </c>
      <c r="E69" s="75">
        <v>0</v>
      </c>
      <c r="F69" s="75">
        <v>0</v>
      </c>
      <c r="G69" s="75">
        <v>0</v>
      </c>
      <c r="H69" s="75">
        <v>0</v>
      </c>
      <c r="I69" s="70">
        <v>0</v>
      </c>
    </row>
    <row r="70" spans="1:9" ht="25.5" x14ac:dyDescent="0.25">
      <c r="A70" s="66">
        <v>329</v>
      </c>
      <c r="B70" s="67"/>
      <c r="C70" s="68"/>
      <c r="D70" s="69" t="s">
        <v>94</v>
      </c>
      <c r="E70" s="75">
        <v>0</v>
      </c>
      <c r="F70" s="75">
        <v>0</v>
      </c>
      <c r="G70" s="75">
        <v>0</v>
      </c>
      <c r="H70" s="75">
        <v>0</v>
      </c>
      <c r="I70" s="70">
        <v>0</v>
      </c>
    </row>
    <row r="71" spans="1:9" x14ac:dyDescent="0.25">
      <c r="A71" s="71">
        <v>34</v>
      </c>
      <c r="B71" s="72"/>
      <c r="C71" s="73"/>
      <c r="D71" s="63" t="s">
        <v>95</v>
      </c>
      <c r="E71" s="74">
        <v>0</v>
      </c>
      <c r="F71" s="74">
        <v>0</v>
      </c>
      <c r="G71" s="74">
        <v>0</v>
      </c>
      <c r="H71" s="75">
        <v>0</v>
      </c>
      <c r="I71" s="70">
        <v>0</v>
      </c>
    </row>
    <row r="72" spans="1:9" x14ac:dyDescent="0.25">
      <c r="A72" s="66">
        <v>343</v>
      </c>
      <c r="B72" s="67"/>
      <c r="C72" s="68"/>
      <c r="D72" s="69" t="s">
        <v>96</v>
      </c>
      <c r="E72" s="75">
        <v>0</v>
      </c>
      <c r="F72" s="75">
        <v>0</v>
      </c>
      <c r="G72" s="75">
        <v>0</v>
      </c>
      <c r="H72" s="75">
        <v>0</v>
      </c>
      <c r="I72" s="70">
        <v>0</v>
      </c>
    </row>
    <row r="73" spans="1:9" ht="38.25" x14ac:dyDescent="0.25">
      <c r="A73" s="71">
        <v>37</v>
      </c>
      <c r="B73" s="72"/>
      <c r="C73" s="73"/>
      <c r="D73" s="63" t="s">
        <v>97</v>
      </c>
      <c r="E73" s="74">
        <v>0</v>
      </c>
      <c r="F73" s="74">
        <v>0</v>
      </c>
      <c r="G73" s="74">
        <v>0</v>
      </c>
      <c r="H73" s="75">
        <v>0</v>
      </c>
      <c r="I73" s="70">
        <v>0</v>
      </c>
    </row>
    <row r="74" spans="1:9" ht="22.5" customHeight="1" x14ac:dyDescent="0.25">
      <c r="A74" s="66">
        <v>372</v>
      </c>
      <c r="B74" s="67"/>
      <c r="C74" s="68"/>
      <c r="D74" s="69" t="s">
        <v>98</v>
      </c>
      <c r="E74" s="75">
        <v>0</v>
      </c>
      <c r="F74" s="75">
        <v>0</v>
      </c>
      <c r="G74" s="75">
        <v>0</v>
      </c>
      <c r="H74" s="75">
        <v>0</v>
      </c>
      <c r="I74" s="70">
        <v>0</v>
      </c>
    </row>
    <row r="75" spans="1:9" ht="28.5" customHeight="1" x14ac:dyDescent="0.25">
      <c r="A75" s="71">
        <v>4</v>
      </c>
      <c r="B75" s="72"/>
      <c r="C75" s="73"/>
      <c r="D75" s="63" t="s">
        <v>24</v>
      </c>
      <c r="E75" s="74">
        <v>0</v>
      </c>
      <c r="F75" s="74">
        <v>0</v>
      </c>
      <c r="G75" s="74">
        <v>0</v>
      </c>
      <c r="H75" s="75">
        <v>0</v>
      </c>
      <c r="I75" s="70">
        <v>0</v>
      </c>
    </row>
    <row r="76" spans="1:9" ht="38.25" x14ac:dyDescent="0.25">
      <c r="A76" s="71">
        <v>42</v>
      </c>
      <c r="B76" s="72"/>
      <c r="C76" s="73"/>
      <c r="D76" s="63" t="s">
        <v>24</v>
      </c>
      <c r="E76" s="74">
        <v>0</v>
      </c>
      <c r="F76" s="74">
        <v>0</v>
      </c>
      <c r="G76" s="74">
        <v>0</v>
      </c>
      <c r="H76" s="75">
        <v>0</v>
      </c>
      <c r="I76" s="70">
        <v>0</v>
      </c>
    </row>
    <row r="77" spans="1:9" x14ac:dyDescent="0.25">
      <c r="A77" s="66">
        <v>422</v>
      </c>
      <c r="B77" s="67"/>
      <c r="C77" s="68"/>
      <c r="D77" s="69" t="s">
        <v>99</v>
      </c>
      <c r="E77" s="75">
        <v>0</v>
      </c>
      <c r="F77" s="75">
        <v>0</v>
      </c>
      <c r="G77" s="75">
        <v>0</v>
      </c>
      <c r="H77" s="75">
        <v>0</v>
      </c>
      <c r="I77" s="70">
        <v>0</v>
      </c>
    </row>
    <row r="78" spans="1:9" ht="25.5" x14ac:dyDescent="0.25">
      <c r="A78" s="66">
        <v>424</v>
      </c>
      <c r="B78" s="67"/>
      <c r="C78" s="68"/>
      <c r="D78" s="69" t="s">
        <v>100</v>
      </c>
      <c r="E78" s="75">
        <v>0</v>
      </c>
      <c r="F78" s="75">
        <v>0</v>
      </c>
      <c r="G78" s="75">
        <v>0</v>
      </c>
      <c r="H78" s="75">
        <v>0</v>
      </c>
      <c r="I78" s="70">
        <v>0</v>
      </c>
    </row>
    <row r="79" spans="1:9" x14ac:dyDescent="0.25">
      <c r="A79" s="71"/>
      <c r="B79" s="72"/>
      <c r="C79" s="73"/>
      <c r="D79" s="63" t="s">
        <v>83</v>
      </c>
      <c r="E79" s="74">
        <v>424.71</v>
      </c>
      <c r="F79" s="74">
        <v>955.6</v>
      </c>
      <c r="G79" s="74">
        <v>955.6</v>
      </c>
      <c r="H79" s="75">
        <f t="shared" ref="H79" si="6">SUM(G79/F79)*100</f>
        <v>100</v>
      </c>
      <c r="I79" s="70">
        <f t="shared" si="4"/>
        <v>225.0005886369523</v>
      </c>
    </row>
    <row r="80" spans="1:9" x14ac:dyDescent="0.25">
      <c r="A80" s="148"/>
      <c r="B80" s="149"/>
      <c r="C80" s="150"/>
      <c r="D80" s="151"/>
      <c r="E80" s="74"/>
      <c r="F80" s="74"/>
      <c r="G80" s="74"/>
      <c r="H80" s="74"/>
      <c r="I80" s="74"/>
    </row>
    <row r="81" spans="1:9" ht="25.5" x14ac:dyDescent="0.25">
      <c r="A81" s="216" t="s">
        <v>16</v>
      </c>
      <c r="B81" s="217"/>
      <c r="C81" s="218"/>
      <c r="D81" s="153" t="s">
        <v>17</v>
      </c>
      <c r="E81" s="136" t="s">
        <v>27</v>
      </c>
      <c r="F81" s="137" t="s">
        <v>28</v>
      </c>
      <c r="G81" s="137" t="s">
        <v>218</v>
      </c>
      <c r="H81" s="137" t="s">
        <v>223</v>
      </c>
      <c r="I81" s="137" t="s">
        <v>223</v>
      </c>
    </row>
    <row r="82" spans="1:9" ht="18.75" customHeight="1" x14ac:dyDescent="0.25">
      <c r="A82" s="157"/>
      <c r="B82" s="158"/>
      <c r="C82" s="159"/>
      <c r="D82" s="160" t="s">
        <v>223</v>
      </c>
      <c r="E82" s="161">
        <v>1</v>
      </c>
      <c r="F82" s="161">
        <v>2</v>
      </c>
      <c r="G82" s="161">
        <v>3</v>
      </c>
      <c r="H82" s="162" t="s">
        <v>224</v>
      </c>
      <c r="I82" s="161" t="s">
        <v>225</v>
      </c>
    </row>
    <row r="83" spans="1:9" ht="15" customHeight="1" x14ac:dyDescent="0.25">
      <c r="A83" s="209" t="s">
        <v>63</v>
      </c>
      <c r="B83" s="210"/>
      <c r="C83" s="211"/>
      <c r="D83" s="154" t="s">
        <v>64</v>
      </c>
      <c r="E83" s="8"/>
      <c r="F83" s="8"/>
      <c r="G83" s="8"/>
      <c r="H83" s="8"/>
      <c r="I83" s="8"/>
    </row>
    <row r="84" spans="1:9" x14ac:dyDescent="0.25">
      <c r="A84" s="209" t="s">
        <v>87</v>
      </c>
      <c r="B84" s="210"/>
      <c r="C84" s="211"/>
      <c r="D84" s="151" t="s">
        <v>216</v>
      </c>
      <c r="E84" s="8"/>
      <c r="F84" s="8"/>
      <c r="G84" s="8"/>
      <c r="H84" s="8"/>
      <c r="I84" s="8"/>
    </row>
    <row r="85" spans="1:9" ht="24" customHeight="1" x14ac:dyDescent="0.25">
      <c r="A85" s="219" t="s">
        <v>89</v>
      </c>
      <c r="B85" s="220"/>
      <c r="C85" s="221"/>
      <c r="D85" s="152" t="s">
        <v>90</v>
      </c>
      <c r="E85" s="8"/>
      <c r="F85" s="8"/>
      <c r="G85" s="8"/>
      <c r="H85" s="8"/>
      <c r="I85" s="8"/>
    </row>
    <row r="86" spans="1:9" x14ac:dyDescent="0.25">
      <c r="A86" s="209">
        <v>3</v>
      </c>
      <c r="B86" s="210"/>
      <c r="C86" s="211"/>
      <c r="D86" s="151" t="s">
        <v>8</v>
      </c>
      <c r="E86" s="74">
        <v>0</v>
      </c>
      <c r="F86" s="74">
        <v>448</v>
      </c>
      <c r="G86" s="74">
        <v>448</v>
      </c>
      <c r="H86" s="75">
        <f>SUM(G86/F86)*100</f>
        <v>100</v>
      </c>
      <c r="I86" s="70"/>
    </row>
    <row r="87" spans="1:9" x14ac:dyDescent="0.25">
      <c r="A87" s="212">
        <v>31</v>
      </c>
      <c r="B87" s="213"/>
      <c r="C87" s="214"/>
      <c r="D87" s="151" t="s">
        <v>9</v>
      </c>
      <c r="E87" s="74">
        <v>0</v>
      </c>
      <c r="F87" s="74">
        <v>448</v>
      </c>
      <c r="G87" s="74">
        <v>448</v>
      </c>
      <c r="H87" s="75">
        <f t="shared" ref="H87:H104" si="7">SUM(G87/F87)*100</f>
        <v>100</v>
      </c>
      <c r="I87" s="75">
        <v>0</v>
      </c>
    </row>
    <row r="88" spans="1:9" x14ac:dyDescent="0.25">
      <c r="A88" s="66">
        <v>311</v>
      </c>
      <c r="B88" s="67"/>
      <c r="C88" s="68"/>
      <c r="D88" s="69" t="s">
        <v>69</v>
      </c>
      <c r="E88" s="75"/>
      <c r="F88" s="75"/>
      <c r="G88" s="75"/>
      <c r="H88" s="75">
        <v>0</v>
      </c>
      <c r="I88" s="75"/>
    </row>
    <row r="89" spans="1:9" x14ac:dyDescent="0.25">
      <c r="A89" s="66">
        <v>312</v>
      </c>
      <c r="B89" s="67"/>
      <c r="C89" s="68"/>
      <c r="D89" s="69" t="s">
        <v>73</v>
      </c>
      <c r="E89" s="75">
        <v>0</v>
      </c>
      <c r="F89" s="75">
        <v>448</v>
      </c>
      <c r="G89" s="75">
        <v>448</v>
      </c>
      <c r="H89" s="75">
        <f t="shared" si="7"/>
        <v>100</v>
      </c>
      <c r="I89" s="75">
        <v>0</v>
      </c>
    </row>
    <row r="90" spans="1:9" x14ac:dyDescent="0.25">
      <c r="A90" s="66">
        <v>3121</v>
      </c>
      <c r="B90" s="67"/>
      <c r="C90" s="68"/>
      <c r="D90" s="69" t="s">
        <v>74</v>
      </c>
      <c r="E90" s="75">
        <v>0</v>
      </c>
      <c r="F90" s="75">
        <v>448</v>
      </c>
      <c r="G90" s="75">
        <v>448</v>
      </c>
      <c r="H90" s="75">
        <f t="shared" si="7"/>
        <v>100</v>
      </c>
      <c r="I90" s="75">
        <v>0</v>
      </c>
    </row>
    <row r="91" spans="1:9" x14ac:dyDescent="0.25">
      <c r="A91" s="66">
        <v>313</v>
      </c>
      <c r="B91" s="67"/>
      <c r="C91" s="68"/>
      <c r="D91" s="69" t="s">
        <v>75</v>
      </c>
      <c r="E91" s="75"/>
      <c r="F91" s="75"/>
      <c r="G91" s="75"/>
      <c r="H91" s="75">
        <v>0</v>
      </c>
      <c r="I91" s="75"/>
    </row>
    <row r="92" spans="1:9" x14ac:dyDescent="0.25">
      <c r="A92" s="66">
        <v>3131</v>
      </c>
      <c r="B92" s="67"/>
      <c r="C92" s="68"/>
      <c r="D92" s="69" t="s">
        <v>76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</row>
    <row r="93" spans="1:9" ht="25.5" x14ac:dyDescent="0.25">
      <c r="A93" s="66">
        <v>3132</v>
      </c>
      <c r="B93" s="67"/>
      <c r="C93" s="68"/>
      <c r="D93" s="69" t="s">
        <v>77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</row>
    <row r="94" spans="1:9" x14ac:dyDescent="0.25">
      <c r="A94" s="212">
        <v>32</v>
      </c>
      <c r="B94" s="213"/>
      <c r="C94" s="214"/>
      <c r="D94" s="151" t="s">
        <v>18</v>
      </c>
      <c r="E94" s="74">
        <v>0</v>
      </c>
      <c r="F94" s="74">
        <v>0</v>
      </c>
      <c r="G94" s="74">
        <v>0</v>
      </c>
      <c r="H94" s="75">
        <v>0</v>
      </c>
      <c r="I94" s="75">
        <v>0</v>
      </c>
    </row>
    <row r="95" spans="1:9" ht="25.5" x14ac:dyDescent="0.25">
      <c r="A95" s="66">
        <v>329</v>
      </c>
      <c r="B95" s="67"/>
      <c r="C95" s="68"/>
      <c r="D95" s="69" t="s">
        <v>94</v>
      </c>
      <c r="E95" s="75">
        <v>0</v>
      </c>
      <c r="F95" s="75">
        <v>0</v>
      </c>
      <c r="G95" s="75">
        <v>0</v>
      </c>
      <c r="H95" s="75">
        <v>0</v>
      </c>
      <c r="I95" s="75">
        <v>0</v>
      </c>
    </row>
    <row r="96" spans="1:9" x14ac:dyDescent="0.25">
      <c r="A96" s="148">
        <v>34</v>
      </c>
      <c r="B96" s="149"/>
      <c r="C96" s="150"/>
      <c r="D96" s="151" t="s">
        <v>95</v>
      </c>
      <c r="E96" s="74">
        <v>0</v>
      </c>
      <c r="F96" s="74">
        <v>0</v>
      </c>
      <c r="G96" s="74">
        <v>0</v>
      </c>
      <c r="H96" s="75">
        <v>0</v>
      </c>
      <c r="I96" s="75">
        <v>0</v>
      </c>
    </row>
    <row r="97" spans="1:9" x14ac:dyDescent="0.25">
      <c r="A97" s="66">
        <v>343</v>
      </c>
      <c r="B97" s="67"/>
      <c r="C97" s="68"/>
      <c r="D97" s="69" t="s">
        <v>96</v>
      </c>
      <c r="E97" s="75">
        <v>0</v>
      </c>
      <c r="F97" s="75">
        <v>0</v>
      </c>
      <c r="G97" s="75">
        <v>0</v>
      </c>
      <c r="H97" s="75">
        <v>0</v>
      </c>
      <c r="I97" s="75">
        <v>0</v>
      </c>
    </row>
    <row r="98" spans="1:9" ht="15" customHeight="1" x14ac:dyDescent="0.25">
      <c r="A98" s="148">
        <v>37</v>
      </c>
      <c r="B98" s="149"/>
      <c r="C98" s="150"/>
      <c r="D98" s="151" t="s">
        <v>97</v>
      </c>
      <c r="E98" s="74">
        <v>0</v>
      </c>
      <c r="F98" s="74">
        <v>0</v>
      </c>
      <c r="G98" s="74">
        <v>0</v>
      </c>
      <c r="H98" s="75">
        <v>0</v>
      </c>
      <c r="I98" s="75">
        <v>0</v>
      </c>
    </row>
    <row r="99" spans="1:9" ht="25.5" x14ac:dyDescent="0.25">
      <c r="A99" s="66">
        <v>372</v>
      </c>
      <c r="B99" s="67"/>
      <c r="C99" s="68"/>
      <c r="D99" s="69" t="s">
        <v>98</v>
      </c>
      <c r="E99" s="75">
        <v>0</v>
      </c>
      <c r="F99" s="75">
        <v>0</v>
      </c>
      <c r="G99" s="75">
        <v>0</v>
      </c>
      <c r="H99" s="75">
        <v>0</v>
      </c>
      <c r="I99" s="75">
        <v>0</v>
      </c>
    </row>
    <row r="100" spans="1:9" ht="38.25" x14ac:dyDescent="0.25">
      <c r="A100" s="148">
        <v>4</v>
      </c>
      <c r="B100" s="149"/>
      <c r="C100" s="150"/>
      <c r="D100" s="151" t="s">
        <v>24</v>
      </c>
      <c r="E100" s="74">
        <v>0</v>
      </c>
      <c r="F100" s="74">
        <v>0</v>
      </c>
      <c r="G100" s="74">
        <v>0</v>
      </c>
      <c r="H100" s="75">
        <v>0</v>
      </c>
      <c r="I100" s="75">
        <v>0</v>
      </c>
    </row>
    <row r="101" spans="1:9" ht="38.25" x14ac:dyDescent="0.25">
      <c r="A101" s="148">
        <v>42</v>
      </c>
      <c r="B101" s="149"/>
      <c r="C101" s="150"/>
      <c r="D101" s="151" t="s">
        <v>24</v>
      </c>
      <c r="E101" s="74">
        <v>0</v>
      </c>
      <c r="F101" s="74">
        <v>0</v>
      </c>
      <c r="G101" s="74">
        <v>0</v>
      </c>
      <c r="H101" s="75">
        <v>0</v>
      </c>
      <c r="I101" s="75">
        <v>0</v>
      </c>
    </row>
    <row r="102" spans="1:9" x14ac:dyDescent="0.25">
      <c r="A102" s="66">
        <v>422</v>
      </c>
      <c r="B102" s="67"/>
      <c r="C102" s="68"/>
      <c r="D102" s="69" t="s">
        <v>99</v>
      </c>
      <c r="E102" s="75">
        <v>0</v>
      </c>
      <c r="F102" s="75">
        <v>0</v>
      </c>
      <c r="G102" s="75">
        <v>0</v>
      </c>
      <c r="H102" s="75">
        <v>0</v>
      </c>
      <c r="I102" s="75">
        <v>0</v>
      </c>
    </row>
    <row r="103" spans="1:9" ht="25.5" x14ac:dyDescent="0.25">
      <c r="A103" s="66">
        <v>424</v>
      </c>
      <c r="B103" s="67"/>
      <c r="C103" s="68"/>
      <c r="D103" s="69" t="s">
        <v>100</v>
      </c>
      <c r="E103" s="75">
        <v>0</v>
      </c>
      <c r="F103" s="75">
        <v>0</v>
      </c>
      <c r="G103" s="75">
        <v>0</v>
      </c>
      <c r="H103" s="75">
        <v>0</v>
      </c>
      <c r="I103" s="75">
        <v>0</v>
      </c>
    </row>
    <row r="104" spans="1:9" x14ac:dyDescent="0.25">
      <c r="A104" s="148"/>
      <c r="B104" s="149"/>
      <c r="C104" s="150"/>
      <c r="D104" s="151" t="s">
        <v>83</v>
      </c>
      <c r="E104" s="74">
        <v>0</v>
      </c>
      <c r="F104" s="74">
        <v>448</v>
      </c>
      <c r="G104" s="74">
        <v>448</v>
      </c>
      <c r="H104" s="75">
        <f t="shared" si="7"/>
        <v>100</v>
      </c>
      <c r="I104" s="75">
        <v>0</v>
      </c>
    </row>
    <row r="105" spans="1:9" x14ac:dyDescent="0.25">
      <c r="A105" s="66"/>
      <c r="B105" s="67"/>
      <c r="C105" s="68"/>
      <c r="D105" s="69"/>
      <c r="E105" s="8"/>
      <c r="F105" s="8"/>
      <c r="G105" s="8"/>
      <c r="H105" s="8"/>
      <c r="I105" s="8"/>
    </row>
    <row r="106" spans="1:9" ht="25.5" x14ac:dyDescent="0.25">
      <c r="A106" s="216" t="s">
        <v>16</v>
      </c>
      <c r="B106" s="217"/>
      <c r="C106" s="218"/>
      <c r="D106" s="135" t="s">
        <v>17</v>
      </c>
      <c r="E106" s="136" t="s">
        <v>27</v>
      </c>
      <c r="F106" s="137" t="s">
        <v>28</v>
      </c>
      <c r="G106" s="137" t="s">
        <v>218</v>
      </c>
      <c r="H106" s="137" t="s">
        <v>223</v>
      </c>
      <c r="I106" s="137" t="s">
        <v>223</v>
      </c>
    </row>
    <row r="107" spans="1:9" x14ac:dyDescent="0.25">
      <c r="A107" s="157"/>
      <c r="B107" s="158"/>
      <c r="C107" s="159"/>
      <c r="D107" s="160" t="s">
        <v>223</v>
      </c>
      <c r="E107" s="161">
        <v>1</v>
      </c>
      <c r="F107" s="161">
        <v>2</v>
      </c>
      <c r="G107" s="161">
        <v>3</v>
      </c>
      <c r="H107" s="162" t="s">
        <v>224</v>
      </c>
      <c r="I107" s="161" t="s">
        <v>225</v>
      </c>
    </row>
    <row r="108" spans="1:9" x14ac:dyDescent="0.25">
      <c r="A108" s="209" t="s">
        <v>63</v>
      </c>
      <c r="B108" s="210"/>
      <c r="C108" s="211"/>
      <c r="D108" s="63" t="s">
        <v>64</v>
      </c>
      <c r="E108" s="8"/>
      <c r="F108" s="8"/>
      <c r="G108" s="8"/>
      <c r="H108" s="8"/>
      <c r="I108" s="8"/>
    </row>
    <row r="109" spans="1:9" x14ac:dyDescent="0.25">
      <c r="A109" s="209" t="s">
        <v>101</v>
      </c>
      <c r="B109" s="210"/>
      <c r="C109" s="211"/>
      <c r="D109" s="63" t="s">
        <v>102</v>
      </c>
      <c r="E109" s="8"/>
      <c r="F109" s="8"/>
      <c r="G109" s="8"/>
      <c r="H109" s="8"/>
      <c r="I109" s="8"/>
    </row>
    <row r="110" spans="1:9" x14ac:dyDescent="0.25">
      <c r="A110" s="219" t="s">
        <v>103</v>
      </c>
      <c r="B110" s="220"/>
      <c r="C110" s="221"/>
      <c r="D110" s="64" t="s">
        <v>104</v>
      </c>
      <c r="E110" s="8"/>
      <c r="F110" s="8"/>
      <c r="G110" s="8"/>
      <c r="H110" s="8"/>
      <c r="I110" s="8"/>
    </row>
    <row r="111" spans="1:9" x14ac:dyDescent="0.25">
      <c r="A111" s="209">
        <v>3</v>
      </c>
      <c r="B111" s="210"/>
      <c r="C111" s="211"/>
      <c r="D111" s="63" t="s">
        <v>8</v>
      </c>
      <c r="E111" s="74">
        <v>25620.560000000001</v>
      </c>
      <c r="F111" s="74">
        <v>7598.8</v>
      </c>
      <c r="G111" s="74">
        <v>7598.8</v>
      </c>
      <c r="H111" s="75">
        <f>SUM(G111/F111)*100</f>
        <v>100</v>
      </c>
      <c r="I111" s="70">
        <f t="shared" ref="I111" si="8">SUM(G111/E111)*100</f>
        <v>29.658992621550816</v>
      </c>
    </row>
    <row r="112" spans="1:9" x14ac:dyDescent="0.25">
      <c r="A112" s="212">
        <v>31</v>
      </c>
      <c r="B112" s="213"/>
      <c r="C112" s="214"/>
      <c r="D112" s="63" t="s">
        <v>9</v>
      </c>
      <c r="E112" s="74"/>
      <c r="F112" s="74"/>
      <c r="G112" s="74"/>
      <c r="H112" s="75"/>
      <c r="I112" s="75"/>
    </row>
    <row r="113" spans="1:9" x14ac:dyDescent="0.25">
      <c r="A113" s="66">
        <v>311</v>
      </c>
      <c r="B113" s="67"/>
      <c r="C113" s="68"/>
      <c r="D113" s="69" t="s">
        <v>69</v>
      </c>
      <c r="E113" s="75"/>
      <c r="F113" s="75"/>
      <c r="G113" s="75"/>
      <c r="H113" s="75"/>
      <c r="I113" s="75"/>
    </row>
    <row r="114" spans="1:9" x14ac:dyDescent="0.25">
      <c r="A114" s="66">
        <v>312</v>
      </c>
      <c r="B114" s="67"/>
      <c r="C114" s="68"/>
      <c r="D114" s="69" t="s">
        <v>73</v>
      </c>
      <c r="E114" s="75"/>
      <c r="F114" s="75"/>
      <c r="G114" s="75"/>
      <c r="H114" s="75"/>
      <c r="I114" s="75"/>
    </row>
    <row r="115" spans="1:9" x14ac:dyDescent="0.25">
      <c r="A115" s="66">
        <v>3121</v>
      </c>
      <c r="B115" s="67"/>
      <c r="C115" s="68"/>
      <c r="D115" s="69" t="s">
        <v>74</v>
      </c>
      <c r="E115" s="75"/>
      <c r="F115" s="75"/>
      <c r="G115" s="75"/>
      <c r="H115" s="75"/>
      <c r="I115" s="75"/>
    </row>
    <row r="116" spans="1:9" x14ac:dyDescent="0.25">
      <c r="A116" s="66">
        <v>313</v>
      </c>
      <c r="B116" s="67"/>
      <c r="C116" s="68"/>
      <c r="D116" s="69" t="s">
        <v>75</v>
      </c>
      <c r="E116" s="75"/>
      <c r="F116" s="75"/>
      <c r="G116" s="75"/>
      <c r="H116" s="75"/>
      <c r="I116" s="75"/>
    </row>
    <row r="117" spans="1:9" x14ac:dyDescent="0.25">
      <c r="A117" s="212">
        <v>32</v>
      </c>
      <c r="B117" s="213"/>
      <c r="C117" s="214"/>
      <c r="D117" s="63" t="s">
        <v>18</v>
      </c>
      <c r="E117" s="74">
        <v>25620.560000000001</v>
      </c>
      <c r="F117" s="74">
        <v>7598.8</v>
      </c>
      <c r="G117" s="74">
        <v>7598.8</v>
      </c>
      <c r="H117" s="75">
        <f>SUM(G117/F117)*100</f>
        <v>100</v>
      </c>
      <c r="I117" s="70">
        <f t="shared" ref="I117" si="9">SUM(G117/E117)*100</f>
        <v>29.658992621550816</v>
      </c>
    </row>
    <row r="118" spans="1:9" x14ac:dyDescent="0.25">
      <c r="A118" s="66">
        <v>321</v>
      </c>
      <c r="B118" s="67"/>
      <c r="C118" s="68"/>
      <c r="D118" s="69" t="s">
        <v>78</v>
      </c>
      <c r="E118" s="75"/>
      <c r="F118" s="75"/>
      <c r="G118" s="75">
        <v>0</v>
      </c>
      <c r="H118" s="75">
        <v>0</v>
      </c>
      <c r="I118" s="75">
        <v>0</v>
      </c>
    </row>
    <row r="119" spans="1:9" x14ac:dyDescent="0.25">
      <c r="A119" s="66">
        <v>322</v>
      </c>
      <c r="B119" s="67"/>
      <c r="C119" s="68"/>
      <c r="D119" s="69" t="s">
        <v>91</v>
      </c>
      <c r="E119" s="75">
        <v>25620.560000000001</v>
      </c>
      <c r="F119" s="75">
        <v>7598.8</v>
      </c>
      <c r="G119" s="75">
        <v>7598.8</v>
      </c>
      <c r="H119" s="75">
        <v>0</v>
      </c>
      <c r="I119" s="70">
        <f t="shared" ref="I119" si="10">SUM(G119/E119)*100</f>
        <v>29.658992621550816</v>
      </c>
    </row>
    <row r="120" spans="1:9" ht="22.5" customHeight="1" x14ac:dyDescent="0.25">
      <c r="A120" s="66">
        <v>3221</v>
      </c>
      <c r="B120" s="67"/>
      <c r="C120" s="68"/>
      <c r="D120" s="69" t="s">
        <v>105</v>
      </c>
      <c r="E120" s="75"/>
      <c r="F120" s="75"/>
      <c r="G120" s="75">
        <v>0</v>
      </c>
      <c r="H120" s="75">
        <v>0</v>
      </c>
      <c r="I120" s="75">
        <v>0</v>
      </c>
    </row>
    <row r="121" spans="1:9" ht="25.5" customHeight="1" x14ac:dyDescent="0.25">
      <c r="A121" s="66">
        <v>3222</v>
      </c>
      <c r="B121" s="67"/>
      <c r="C121" s="68"/>
      <c r="D121" s="69" t="s">
        <v>106</v>
      </c>
      <c r="E121" s="75">
        <v>25620.560000000001</v>
      </c>
      <c r="F121" s="75">
        <v>7598.8</v>
      </c>
      <c r="G121" s="75">
        <v>7598.8</v>
      </c>
      <c r="H121" s="75">
        <v>0</v>
      </c>
      <c r="I121" s="70">
        <f t="shared" ref="I121" si="11">SUM(G121/E121)*100</f>
        <v>29.658992621550816</v>
      </c>
    </row>
    <row r="122" spans="1:9" ht="24" customHeight="1" x14ac:dyDescent="0.25">
      <c r="A122" s="66">
        <v>3223</v>
      </c>
      <c r="B122" s="67"/>
      <c r="C122" s="68"/>
      <c r="D122" s="69" t="s">
        <v>107</v>
      </c>
      <c r="E122" s="75"/>
      <c r="F122" s="75"/>
      <c r="G122" s="75"/>
      <c r="H122" s="75"/>
      <c r="I122" s="75"/>
    </row>
    <row r="123" spans="1:9" x14ac:dyDescent="0.25">
      <c r="A123" s="71"/>
      <c r="B123" s="72"/>
      <c r="C123" s="73"/>
      <c r="D123" s="63" t="s">
        <v>83</v>
      </c>
      <c r="E123" s="74">
        <v>25620.560000000001</v>
      </c>
      <c r="F123" s="74">
        <v>7598.8</v>
      </c>
      <c r="G123" s="74">
        <v>7598.8</v>
      </c>
      <c r="H123" s="75">
        <f>SUM(G123/F123)*100</f>
        <v>100</v>
      </c>
      <c r="I123" s="70">
        <f t="shared" ref="I123" si="12">SUM(G123/E123)*100</f>
        <v>29.658992621550816</v>
      </c>
    </row>
    <row r="124" spans="1:9" x14ac:dyDescent="0.25">
      <c r="A124" s="66"/>
      <c r="B124" s="67"/>
      <c r="C124" s="68"/>
      <c r="D124" s="69"/>
      <c r="E124" s="8"/>
      <c r="F124" s="8"/>
      <c r="G124" s="8"/>
      <c r="H124" s="8"/>
      <c r="I124" s="8"/>
    </row>
    <row r="125" spans="1:9" ht="24" customHeight="1" x14ac:dyDescent="0.25">
      <c r="A125" s="216" t="s">
        <v>16</v>
      </c>
      <c r="B125" s="222"/>
      <c r="C125" s="223"/>
      <c r="D125" s="135" t="s">
        <v>17</v>
      </c>
      <c r="E125" s="136" t="s">
        <v>27</v>
      </c>
      <c r="F125" s="137" t="s">
        <v>28</v>
      </c>
      <c r="G125" s="137" t="s">
        <v>218</v>
      </c>
      <c r="H125" s="137" t="s">
        <v>223</v>
      </c>
      <c r="I125" s="137" t="s">
        <v>223</v>
      </c>
    </row>
    <row r="126" spans="1:9" x14ac:dyDescent="0.25">
      <c r="A126" s="157"/>
      <c r="B126" s="158"/>
      <c r="C126" s="159"/>
      <c r="D126" s="160" t="s">
        <v>223</v>
      </c>
      <c r="E126" s="161">
        <v>1</v>
      </c>
      <c r="F126" s="161">
        <v>2</v>
      </c>
      <c r="G126" s="161">
        <v>3</v>
      </c>
      <c r="H126" s="162" t="s">
        <v>224</v>
      </c>
      <c r="I126" s="161" t="s">
        <v>225</v>
      </c>
    </row>
    <row r="127" spans="1:9" x14ac:dyDescent="0.25">
      <c r="A127" s="209" t="s">
        <v>63</v>
      </c>
      <c r="B127" s="210"/>
      <c r="C127" s="211"/>
      <c r="D127" s="63" t="s">
        <v>64</v>
      </c>
      <c r="E127" s="8"/>
      <c r="F127" s="8"/>
      <c r="G127" s="8"/>
      <c r="H127" s="8"/>
      <c r="I127" s="8"/>
    </row>
    <row r="128" spans="1:9" x14ac:dyDescent="0.25">
      <c r="A128" s="209" t="s">
        <v>108</v>
      </c>
      <c r="B128" s="210"/>
      <c r="C128" s="211"/>
      <c r="D128" s="63" t="s">
        <v>109</v>
      </c>
      <c r="E128" s="8"/>
      <c r="F128" s="8"/>
      <c r="G128" s="8"/>
      <c r="H128" s="8"/>
      <c r="I128" s="8"/>
    </row>
    <row r="129" spans="1:9" x14ac:dyDescent="0.25">
      <c r="A129" s="219" t="s">
        <v>110</v>
      </c>
      <c r="B129" s="220"/>
      <c r="C129" s="221"/>
      <c r="D129" s="64" t="s">
        <v>219</v>
      </c>
      <c r="E129" s="8"/>
      <c r="F129" s="8"/>
      <c r="G129" s="8"/>
      <c r="H129" s="8"/>
      <c r="I129" s="8"/>
    </row>
    <row r="130" spans="1:9" x14ac:dyDescent="0.25">
      <c r="A130" s="209">
        <v>3</v>
      </c>
      <c r="B130" s="210"/>
      <c r="C130" s="211"/>
      <c r="D130" s="63" t="s">
        <v>8</v>
      </c>
      <c r="E130" s="65">
        <f>SUM(E131+E142+E166+E170)</f>
        <v>1099758.4099999999</v>
      </c>
      <c r="F130" s="65">
        <f>SUM(F131+F142+F170)</f>
        <v>1318893.32</v>
      </c>
      <c r="G130" s="65">
        <f>SUM(G131+G142+G170)</f>
        <v>1323833.42</v>
      </c>
      <c r="H130" s="70">
        <f>SUM(G130/F130)*100</f>
        <v>100.37456403221452</v>
      </c>
      <c r="I130" s="70">
        <f t="shared" ref="I130:I186" si="13">SUM(G130/E130)*100</f>
        <v>120.37493034492913</v>
      </c>
    </row>
    <row r="131" spans="1:9" x14ac:dyDescent="0.25">
      <c r="A131" s="212">
        <v>31</v>
      </c>
      <c r="B131" s="213"/>
      <c r="C131" s="214"/>
      <c r="D131" s="63" t="s">
        <v>9</v>
      </c>
      <c r="E131" s="65">
        <f>SUM(E132+E136+E138)</f>
        <v>1011156.75</v>
      </c>
      <c r="F131" s="65">
        <f>SUM(F132+F136+F138)</f>
        <v>1191000</v>
      </c>
      <c r="G131" s="65">
        <f>SUM(G132+G136+G138)</f>
        <v>1191029.07</v>
      </c>
      <c r="H131" s="70">
        <f>SUM(G131/F131)*100</f>
        <v>100.00244080604534</v>
      </c>
      <c r="I131" s="70">
        <f t="shared" si="13"/>
        <v>117.7887671718554</v>
      </c>
    </row>
    <row r="132" spans="1:9" x14ac:dyDescent="0.25">
      <c r="A132" s="66">
        <v>311</v>
      </c>
      <c r="B132" s="67"/>
      <c r="C132" s="68"/>
      <c r="D132" s="69" t="s">
        <v>69</v>
      </c>
      <c r="E132" s="70">
        <f>SUM(E133:E135)</f>
        <v>833747.32000000007</v>
      </c>
      <c r="F132" s="70">
        <f>SUM(F133:F135)</f>
        <v>985000</v>
      </c>
      <c r="G132" s="70">
        <f>SUM(G133:G135)</f>
        <v>984225.11</v>
      </c>
      <c r="H132" s="70">
        <f t="shared" ref="H132:H186" si="14">SUM(G132/F132)*100</f>
        <v>99.921330964467003</v>
      </c>
      <c r="I132" s="70">
        <f t="shared" si="13"/>
        <v>118.048368659224</v>
      </c>
    </row>
    <row r="133" spans="1:9" x14ac:dyDescent="0.25">
      <c r="A133" s="66">
        <v>3111</v>
      </c>
      <c r="B133" s="67"/>
      <c r="C133" s="68"/>
      <c r="D133" s="69" t="s">
        <v>70</v>
      </c>
      <c r="E133" s="70">
        <v>805733.12</v>
      </c>
      <c r="F133" s="70">
        <v>943000</v>
      </c>
      <c r="G133" s="70">
        <v>947534.73</v>
      </c>
      <c r="H133" s="70">
        <f t="shared" si="14"/>
        <v>100.48088335100742</v>
      </c>
      <c r="I133" s="70">
        <f t="shared" si="13"/>
        <v>117.59907920875835</v>
      </c>
    </row>
    <row r="134" spans="1:9" x14ac:dyDescent="0.25">
      <c r="A134" s="66">
        <v>3113</v>
      </c>
      <c r="B134" s="67"/>
      <c r="C134" s="68"/>
      <c r="D134" s="69" t="s">
        <v>71</v>
      </c>
      <c r="E134" s="70">
        <v>18923.650000000001</v>
      </c>
      <c r="F134" s="70">
        <v>30000</v>
      </c>
      <c r="G134" s="70">
        <v>24986.9</v>
      </c>
      <c r="H134" s="70">
        <f t="shared" si="14"/>
        <v>83.289666666666676</v>
      </c>
      <c r="I134" s="70">
        <f t="shared" si="13"/>
        <v>132.04059470556683</v>
      </c>
    </row>
    <row r="135" spans="1:9" x14ac:dyDescent="0.25">
      <c r="A135" s="66">
        <v>3114</v>
      </c>
      <c r="B135" s="67"/>
      <c r="C135" s="68"/>
      <c r="D135" s="69" t="s">
        <v>72</v>
      </c>
      <c r="E135" s="70">
        <v>9090.5499999999993</v>
      </c>
      <c r="F135" s="70">
        <v>12000</v>
      </c>
      <c r="G135" s="70">
        <v>11703.48</v>
      </c>
      <c r="H135" s="70">
        <f t="shared" si="14"/>
        <v>97.528999999999996</v>
      </c>
      <c r="I135" s="70">
        <f t="shared" si="13"/>
        <v>128.74336536293185</v>
      </c>
    </row>
    <row r="136" spans="1:9" x14ac:dyDescent="0.25">
      <c r="A136" s="66">
        <v>312</v>
      </c>
      <c r="B136" s="67"/>
      <c r="C136" s="68"/>
      <c r="D136" s="69" t="s">
        <v>73</v>
      </c>
      <c r="E136" s="70">
        <v>40330.47</v>
      </c>
      <c r="F136" s="70">
        <v>45000</v>
      </c>
      <c r="G136" s="70">
        <v>45446.28</v>
      </c>
      <c r="H136" s="70">
        <f t="shared" si="14"/>
        <v>100.99173333333333</v>
      </c>
      <c r="I136" s="70">
        <f t="shared" si="13"/>
        <v>112.68472695706248</v>
      </c>
    </row>
    <row r="137" spans="1:9" x14ac:dyDescent="0.25">
      <c r="A137" s="66">
        <v>3121</v>
      </c>
      <c r="B137" s="67"/>
      <c r="C137" s="68"/>
      <c r="D137" s="69" t="s">
        <v>74</v>
      </c>
      <c r="E137" s="70">
        <v>40330.47</v>
      </c>
      <c r="F137" s="70">
        <v>45000</v>
      </c>
      <c r="G137" s="70">
        <v>45446.28</v>
      </c>
      <c r="H137" s="70">
        <f t="shared" si="14"/>
        <v>100.99173333333333</v>
      </c>
      <c r="I137" s="70">
        <f t="shared" si="13"/>
        <v>112.68472695706248</v>
      </c>
    </row>
    <row r="138" spans="1:9" x14ac:dyDescent="0.25">
      <c r="A138" s="66">
        <v>313</v>
      </c>
      <c r="B138" s="67"/>
      <c r="C138" s="68"/>
      <c r="D138" s="69" t="s">
        <v>75</v>
      </c>
      <c r="E138" s="70">
        <f>SUM(E139:E141)</f>
        <v>137078.96</v>
      </c>
      <c r="F138" s="70">
        <v>161000</v>
      </c>
      <c r="G138" s="70">
        <v>161357.68</v>
      </c>
      <c r="H138" s="70">
        <f t="shared" si="14"/>
        <v>100.22216149068322</v>
      </c>
      <c r="I138" s="70">
        <f t="shared" si="13"/>
        <v>117.71148540957708</v>
      </c>
    </row>
    <row r="139" spans="1:9" x14ac:dyDescent="0.25">
      <c r="A139" s="66">
        <v>3131</v>
      </c>
      <c r="B139" s="67"/>
      <c r="C139" s="68"/>
      <c r="D139" s="69" t="s">
        <v>76</v>
      </c>
      <c r="E139" s="70">
        <v>0</v>
      </c>
      <c r="F139" s="70">
        <v>0</v>
      </c>
      <c r="G139" s="70">
        <v>0</v>
      </c>
      <c r="H139" s="70">
        <v>0</v>
      </c>
      <c r="I139" s="70">
        <v>0</v>
      </c>
    </row>
    <row r="140" spans="1:9" ht="25.5" x14ac:dyDescent="0.25">
      <c r="A140" s="66">
        <v>3132</v>
      </c>
      <c r="B140" s="67"/>
      <c r="C140" s="68"/>
      <c r="D140" s="69" t="s">
        <v>77</v>
      </c>
      <c r="E140" s="70">
        <v>136842.1</v>
      </c>
      <c r="F140" s="70">
        <v>161000</v>
      </c>
      <c r="G140" s="70">
        <v>161357.68</v>
      </c>
      <c r="H140" s="70">
        <f t="shared" si="14"/>
        <v>100.22216149068322</v>
      </c>
      <c r="I140" s="70">
        <f t="shared" si="13"/>
        <v>117.91523222750892</v>
      </c>
    </row>
    <row r="141" spans="1:9" ht="38.25" x14ac:dyDescent="0.25">
      <c r="A141" s="66">
        <v>3133</v>
      </c>
      <c r="B141" s="67"/>
      <c r="C141" s="68"/>
      <c r="D141" s="69" t="s">
        <v>158</v>
      </c>
      <c r="E141" s="70">
        <v>236.86</v>
      </c>
      <c r="F141" s="70"/>
      <c r="G141" s="70"/>
      <c r="H141" s="70">
        <v>0</v>
      </c>
      <c r="I141" s="70"/>
    </row>
    <row r="142" spans="1:9" x14ac:dyDescent="0.25">
      <c r="A142" s="212">
        <v>32</v>
      </c>
      <c r="B142" s="213"/>
      <c r="C142" s="214"/>
      <c r="D142" s="63" t="s">
        <v>18</v>
      </c>
      <c r="E142" s="65">
        <f>SUM(E143+E148+E156+E161+E162)</f>
        <v>78530.689999999988</v>
      </c>
      <c r="F142" s="65">
        <f>SUM(F143+F148+F156+F161+F162)</f>
        <v>124443.31999999999</v>
      </c>
      <c r="G142" s="65">
        <f>SUM(G143+G148+G156+G161+G162)</f>
        <v>127908.39</v>
      </c>
      <c r="H142" s="70">
        <f t="shared" si="14"/>
        <v>102.78445640955256</v>
      </c>
      <c r="I142" s="70">
        <f t="shared" si="13"/>
        <v>162.87694657973844</v>
      </c>
    </row>
    <row r="143" spans="1:9" x14ac:dyDescent="0.25">
      <c r="A143" s="66">
        <v>321</v>
      </c>
      <c r="B143" s="67"/>
      <c r="C143" s="68"/>
      <c r="D143" s="69" t="s">
        <v>78</v>
      </c>
      <c r="E143" s="70">
        <f>SUM(E144:E147)</f>
        <v>42334.78</v>
      </c>
      <c r="F143" s="70">
        <f>SUM(F144:F147)</f>
        <v>47166.18</v>
      </c>
      <c r="G143" s="70">
        <f>SUM(G144:G147)</f>
        <v>48118.5</v>
      </c>
      <c r="H143" s="70">
        <f t="shared" si="14"/>
        <v>102.01907383638023</v>
      </c>
      <c r="I143" s="70">
        <f t="shared" si="13"/>
        <v>113.66186383866884</v>
      </c>
    </row>
    <row r="144" spans="1:9" x14ac:dyDescent="0.25">
      <c r="A144" s="66">
        <v>3211</v>
      </c>
      <c r="B144" s="67"/>
      <c r="C144" s="68"/>
      <c r="D144" s="69" t="s">
        <v>79</v>
      </c>
      <c r="E144" s="70">
        <v>86</v>
      </c>
      <c r="F144" s="70">
        <v>131.18</v>
      </c>
      <c r="G144" s="70">
        <v>271.18</v>
      </c>
      <c r="H144" s="70">
        <f t="shared" si="14"/>
        <v>206.72358591248664</v>
      </c>
      <c r="I144" s="70">
        <f t="shared" si="13"/>
        <v>315.32558139534882</v>
      </c>
    </row>
    <row r="145" spans="1:9" ht="25.5" x14ac:dyDescent="0.25">
      <c r="A145" s="66">
        <v>3212</v>
      </c>
      <c r="B145" s="67"/>
      <c r="C145" s="68"/>
      <c r="D145" s="69" t="s">
        <v>80</v>
      </c>
      <c r="E145" s="70">
        <v>42248.78</v>
      </c>
      <c r="F145" s="70">
        <v>46990</v>
      </c>
      <c r="G145" s="70">
        <v>47802.32</v>
      </c>
      <c r="H145" s="70">
        <f t="shared" si="14"/>
        <v>101.72870823579485</v>
      </c>
      <c r="I145" s="70">
        <f t="shared" si="13"/>
        <v>113.14485294013224</v>
      </c>
    </row>
    <row r="146" spans="1:9" x14ac:dyDescent="0.25">
      <c r="A146" s="66">
        <v>3213</v>
      </c>
      <c r="B146" s="67"/>
      <c r="C146" s="68"/>
      <c r="D146" s="69" t="s">
        <v>81</v>
      </c>
      <c r="E146" s="70">
        <v>0</v>
      </c>
      <c r="F146" s="70">
        <v>0</v>
      </c>
      <c r="G146" s="70">
        <v>45</v>
      </c>
      <c r="H146" s="70">
        <v>0</v>
      </c>
      <c r="I146" s="70">
        <v>0</v>
      </c>
    </row>
    <row r="147" spans="1:9" ht="25.5" x14ac:dyDescent="0.25">
      <c r="A147" s="66">
        <v>3214</v>
      </c>
      <c r="B147" s="67"/>
      <c r="C147" s="68"/>
      <c r="D147" s="69" t="s">
        <v>82</v>
      </c>
      <c r="E147" s="70">
        <v>0</v>
      </c>
      <c r="F147" s="70">
        <v>45</v>
      </c>
      <c r="G147" s="70">
        <v>0</v>
      </c>
      <c r="H147" s="70">
        <f t="shared" si="14"/>
        <v>0</v>
      </c>
      <c r="I147" s="70">
        <v>0</v>
      </c>
    </row>
    <row r="148" spans="1:9" x14ac:dyDescent="0.25">
      <c r="A148" s="66">
        <v>322</v>
      </c>
      <c r="B148" s="67"/>
      <c r="C148" s="68"/>
      <c r="D148" s="69" t="s">
        <v>91</v>
      </c>
      <c r="E148" s="70">
        <f>SUM(E149:E155)</f>
        <v>15365.92</v>
      </c>
      <c r="F148" s="70">
        <f>SUM(F149:F155)</f>
        <v>64000</v>
      </c>
      <c r="G148" s="70">
        <f>SUM(G149:G155)</f>
        <v>65497.399999999994</v>
      </c>
      <c r="H148" s="70">
        <f t="shared" si="14"/>
        <v>102.3396875</v>
      </c>
      <c r="I148" s="70">
        <f t="shared" si="13"/>
        <v>426.25108031279603</v>
      </c>
    </row>
    <row r="149" spans="1:9" ht="25.5" x14ac:dyDescent="0.25">
      <c r="A149" s="66">
        <v>3221</v>
      </c>
      <c r="B149" s="67"/>
      <c r="C149" s="68"/>
      <c r="D149" s="69" t="s">
        <v>105</v>
      </c>
      <c r="E149" s="70">
        <v>4460.3500000000004</v>
      </c>
      <c r="F149" s="70">
        <v>5000</v>
      </c>
      <c r="G149" s="70">
        <v>6757.23</v>
      </c>
      <c r="H149" s="70">
        <f t="shared" si="14"/>
        <v>135.1446</v>
      </c>
      <c r="I149" s="70">
        <f t="shared" si="13"/>
        <v>151.49551044200564</v>
      </c>
    </row>
    <row r="150" spans="1:9" x14ac:dyDescent="0.25">
      <c r="A150" s="66">
        <v>3222</v>
      </c>
      <c r="B150" s="67"/>
      <c r="C150" s="68"/>
      <c r="D150" s="69" t="s">
        <v>106</v>
      </c>
      <c r="E150" s="70">
        <v>8038.75</v>
      </c>
      <c r="F150" s="70">
        <v>59000</v>
      </c>
      <c r="G150" s="70">
        <v>58740.17</v>
      </c>
      <c r="H150" s="70">
        <f t="shared" si="14"/>
        <v>99.559610169491521</v>
      </c>
      <c r="I150" s="70">
        <f t="shared" si="13"/>
        <v>730.7127351889286</v>
      </c>
    </row>
    <row r="151" spans="1:9" x14ac:dyDescent="0.25">
      <c r="A151" s="66">
        <v>3223</v>
      </c>
      <c r="B151" s="67"/>
      <c r="C151" s="68"/>
      <c r="D151" s="69" t="s">
        <v>107</v>
      </c>
      <c r="E151" s="70">
        <v>0</v>
      </c>
      <c r="F151" s="70">
        <v>0</v>
      </c>
      <c r="G151" s="70">
        <v>0</v>
      </c>
      <c r="H151" s="70">
        <v>0</v>
      </c>
      <c r="I151" s="70">
        <v>0</v>
      </c>
    </row>
    <row r="152" spans="1:9" ht="25.5" x14ac:dyDescent="0.25">
      <c r="A152" s="66">
        <v>3224</v>
      </c>
      <c r="B152" s="67"/>
      <c r="C152" s="68"/>
      <c r="D152" s="69" t="s">
        <v>111</v>
      </c>
      <c r="E152" s="70">
        <v>0</v>
      </c>
      <c r="F152" s="70">
        <v>0</v>
      </c>
      <c r="G152" s="70">
        <v>0</v>
      </c>
      <c r="H152" s="70">
        <v>0</v>
      </c>
      <c r="I152" s="70">
        <v>0</v>
      </c>
    </row>
    <row r="153" spans="1:9" x14ac:dyDescent="0.25">
      <c r="A153" s="66">
        <v>3225</v>
      </c>
      <c r="B153" s="67"/>
      <c r="C153" s="68"/>
      <c r="D153" s="69" t="s">
        <v>112</v>
      </c>
      <c r="E153" s="70">
        <v>2866.82</v>
      </c>
      <c r="F153" s="70">
        <v>0</v>
      </c>
      <c r="G153" s="70">
        <v>0</v>
      </c>
      <c r="H153" s="70">
        <v>0</v>
      </c>
      <c r="I153" s="70">
        <v>0</v>
      </c>
    </row>
    <row r="154" spans="1:9" ht="25.5" x14ac:dyDescent="0.25">
      <c r="A154" s="66">
        <v>3226</v>
      </c>
      <c r="B154" s="67"/>
      <c r="C154" s="68"/>
      <c r="D154" s="69" t="s">
        <v>113</v>
      </c>
      <c r="E154" s="70">
        <v>0</v>
      </c>
      <c r="F154" s="70">
        <v>0</v>
      </c>
      <c r="G154" s="70">
        <v>0</v>
      </c>
      <c r="H154" s="70">
        <v>0</v>
      </c>
      <c r="I154" s="70">
        <v>0</v>
      </c>
    </row>
    <row r="155" spans="1:9" ht="25.5" x14ac:dyDescent="0.25">
      <c r="A155" s="66">
        <v>3227</v>
      </c>
      <c r="B155" s="67"/>
      <c r="C155" s="68"/>
      <c r="D155" s="69" t="s">
        <v>114</v>
      </c>
      <c r="E155" s="70">
        <v>0</v>
      </c>
      <c r="F155" s="70">
        <v>0</v>
      </c>
      <c r="G155" s="70">
        <v>0</v>
      </c>
      <c r="H155" s="70">
        <v>0</v>
      </c>
      <c r="I155" s="70">
        <v>0</v>
      </c>
    </row>
    <row r="156" spans="1:9" x14ac:dyDescent="0.25">
      <c r="A156" s="66">
        <v>323</v>
      </c>
      <c r="B156" s="67"/>
      <c r="C156" s="68"/>
      <c r="D156" s="69" t="s">
        <v>92</v>
      </c>
      <c r="E156" s="70">
        <f>SUM(E157:E160)</f>
        <v>8849.2899999999991</v>
      </c>
      <c r="F156" s="70">
        <f>SUM(F157:F160)</f>
        <v>8601.2199999999993</v>
      </c>
      <c r="G156" s="70">
        <f>SUM(G157:G160)</f>
        <v>9616.57</v>
      </c>
      <c r="H156" s="70">
        <f t="shared" si="14"/>
        <v>111.8047207256645</v>
      </c>
      <c r="I156" s="70">
        <f t="shared" si="13"/>
        <v>108.67052611000432</v>
      </c>
    </row>
    <row r="157" spans="1:9" x14ac:dyDescent="0.25">
      <c r="A157" s="66">
        <v>3231</v>
      </c>
      <c r="B157" s="67"/>
      <c r="C157" s="68"/>
      <c r="D157" s="69" t="s">
        <v>115</v>
      </c>
      <c r="E157" s="70">
        <v>8395.3799999999992</v>
      </c>
      <c r="F157" s="70">
        <v>8601.2199999999993</v>
      </c>
      <c r="G157" s="70">
        <v>9616.57</v>
      </c>
      <c r="H157" s="70">
        <f t="shared" si="14"/>
        <v>111.8047207256645</v>
      </c>
      <c r="I157" s="70">
        <f t="shared" si="13"/>
        <v>114.54597647753883</v>
      </c>
    </row>
    <row r="158" spans="1:9" ht="25.5" x14ac:dyDescent="0.25">
      <c r="A158" s="66">
        <v>3232</v>
      </c>
      <c r="B158" s="67"/>
      <c r="C158" s="68"/>
      <c r="D158" s="69" t="s">
        <v>116</v>
      </c>
      <c r="E158" s="70">
        <v>0</v>
      </c>
      <c r="F158" s="70">
        <v>0</v>
      </c>
      <c r="G158" s="70">
        <v>0</v>
      </c>
      <c r="H158" s="70">
        <v>0</v>
      </c>
      <c r="I158" s="70">
        <v>0</v>
      </c>
    </row>
    <row r="159" spans="1:9" x14ac:dyDescent="0.25">
      <c r="A159" s="66">
        <v>3236</v>
      </c>
      <c r="B159" s="67"/>
      <c r="C159" s="68"/>
      <c r="D159" s="69" t="s">
        <v>157</v>
      </c>
      <c r="E159" s="70">
        <v>453.91</v>
      </c>
      <c r="F159" s="70">
        <v>0</v>
      </c>
      <c r="G159" s="70">
        <v>0</v>
      </c>
      <c r="H159" s="70">
        <v>0</v>
      </c>
      <c r="I159" s="70">
        <v>0</v>
      </c>
    </row>
    <row r="160" spans="1:9" x14ac:dyDescent="0.25">
      <c r="A160" s="66">
        <v>3239</v>
      </c>
      <c r="B160" s="67"/>
      <c r="C160" s="68"/>
      <c r="D160" s="69" t="s">
        <v>117</v>
      </c>
      <c r="E160" s="70">
        <v>0</v>
      </c>
      <c r="F160" s="70">
        <v>0</v>
      </c>
      <c r="G160" s="70">
        <v>0</v>
      </c>
      <c r="H160" s="70">
        <v>0</v>
      </c>
      <c r="I160" s="70">
        <v>0</v>
      </c>
    </row>
    <row r="161" spans="1:9" ht="25.5" x14ac:dyDescent="0.25">
      <c r="A161" s="66">
        <v>324</v>
      </c>
      <c r="B161" s="67"/>
      <c r="C161" s="68"/>
      <c r="D161" s="69" t="s">
        <v>93</v>
      </c>
      <c r="E161" s="70">
        <v>0</v>
      </c>
      <c r="F161" s="70">
        <v>0</v>
      </c>
      <c r="G161" s="70">
        <v>0</v>
      </c>
      <c r="H161" s="70">
        <v>0</v>
      </c>
      <c r="I161" s="70">
        <v>0</v>
      </c>
    </row>
    <row r="162" spans="1:9" ht="25.5" x14ac:dyDescent="0.25">
      <c r="A162" s="66">
        <v>329</v>
      </c>
      <c r="B162" s="67"/>
      <c r="C162" s="68"/>
      <c r="D162" s="69" t="s">
        <v>94</v>
      </c>
      <c r="E162" s="70">
        <f>SUM(E163:E165)</f>
        <v>11980.7</v>
      </c>
      <c r="F162" s="70">
        <v>4675.92</v>
      </c>
      <c r="G162" s="70">
        <f>SUM(G163:G165)</f>
        <v>4675.92</v>
      </c>
      <c r="H162" s="70">
        <f t="shared" si="14"/>
        <v>100</v>
      </c>
      <c r="I162" s="70">
        <f t="shared" si="13"/>
        <v>39.028771273798689</v>
      </c>
    </row>
    <row r="163" spans="1:9" x14ac:dyDescent="0.25">
      <c r="A163" s="66">
        <v>3295</v>
      </c>
      <c r="B163" s="67"/>
      <c r="C163" s="68"/>
      <c r="D163" s="69" t="s">
        <v>118</v>
      </c>
      <c r="E163" s="70">
        <v>4310.17</v>
      </c>
      <c r="F163" s="70">
        <v>3080</v>
      </c>
      <c r="G163" s="70">
        <v>3080</v>
      </c>
      <c r="H163" s="70">
        <f t="shared" si="14"/>
        <v>100</v>
      </c>
      <c r="I163" s="70">
        <f t="shared" si="13"/>
        <v>71.458898372918</v>
      </c>
    </row>
    <row r="164" spans="1:9" x14ac:dyDescent="0.25">
      <c r="A164" s="66">
        <v>3296</v>
      </c>
      <c r="B164" s="67"/>
      <c r="C164" s="68"/>
      <c r="D164" s="69" t="s">
        <v>145</v>
      </c>
      <c r="E164" s="70">
        <v>6257.03</v>
      </c>
      <c r="F164" s="70">
        <v>0</v>
      </c>
      <c r="G164" s="70">
        <v>0</v>
      </c>
      <c r="H164" s="70">
        <v>0</v>
      </c>
      <c r="I164" s="70">
        <f t="shared" si="13"/>
        <v>0</v>
      </c>
    </row>
    <row r="165" spans="1:9" ht="25.5" x14ac:dyDescent="0.25">
      <c r="A165" s="66">
        <v>3299</v>
      </c>
      <c r="B165" s="67"/>
      <c r="C165" s="68"/>
      <c r="D165" s="69" t="s">
        <v>94</v>
      </c>
      <c r="E165" s="70">
        <v>1413.5</v>
      </c>
      <c r="F165" s="70">
        <v>1595.92</v>
      </c>
      <c r="G165" s="70">
        <v>1595.92</v>
      </c>
      <c r="H165" s="70">
        <f t="shared" si="14"/>
        <v>100</v>
      </c>
      <c r="I165" s="70">
        <f t="shared" si="13"/>
        <v>112.9055535903785</v>
      </c>
    </row>
    <row r="166" spans="1:9" x14ac:dyDescent="0.25">
      <c r="A166" s="71">
        <v>34</v>
      </c>
      <c r="B166" s="72"/>
      <c r="C166" s="73"/>
      <c r="D166" s="63" t="s">
        <v>95</v>
      </c>
      <c r="E166" s="65">
        <v>5615.91</v>
      </c>
      <c r="F166" s="65">
        <v>0</v>
      </c>
      <c r="G166" s="65">
        <v>0</v>
      </c>
      <c r="H166" s="70">
        <v>0</v>
      </c>
      <c r="I166" s="70">
        <f t="shared" si="13"/>
        <v>0</v>
      </c>
    </row>
    <row r="167" spans="1:9" x14ac:dyDescent="0.25">
      <c r="A167" s="66">
        <v>343</v>
      </c>
      <c r="B167" s="67"/>
      <c r="C167" s="68"/>
      <c r="D167" s="69" t="s">
        <v>96</v>
      </c>
      <c r="E167" s="70">
        <v>0</v>
      </c>
      <c r="F167" s="70">
        <v>0</v>
      </c>
      <c r="G167" s="70">
        <v>0</v>
      </c>
      <c r="H167" s="70">
        <v>0</v>
      </c>
      <c r="I167" s="70">
        <v>0</v>
      </c>
    </row>
    <row r="168" spans="1:9" ht="25.5" x14ac:dyDescent="0.25">
      <c r="A168" s="66">
        <v>3431</v>
      </c>
      <c r="B168" s="67"/>
      <c r="C168" s="68"/>
      <c r="D168" s="69" t="s">
        <v>119</v>
      </c>
      <c r="E168" s="70">
        <v>0</v>
      </c>
      <c r="F168" s="70">
        <v>0</v>
      </c>
      <c r="G168" s="70">
        <v>0</v>
      </c>
      <c r="H168" s="70">
        <v>0</v>
      </c>
      <c r="I168" s="70">
        <v>0</v>
      </c>
    </row>
    <row r="169" spans="1:9" x14ac:dyDescent="0.25">
      <c r="A169" s="66">
        <v>3433</v>
      </c>
      <c r="B169" s="67"/>
      <c r="C169" s="68"/>
      <c r="D169" s="69" t="s">
        <v>120</v>
      </c>
      <c r="E169" s="70">
        <v>5615.91</v>
      </c>
      <c r="F169" s="70">
        <v>0</v>
      </c>
      <c r="G169" s="70">
        <v>0</v>
      </c>
      <c r="H169" s="70">
        <v>0</v>
      </c>
      <c r="I169" s="70">
        <f t="shared" si="13"/>
        <v>0</v>
      </c>
    </row>
    <row r="170" spans="1:9" ht="38.25" x14ac:dyDescent="0.25">
      <c r="A170" s="71">
        <v>37</v>
      </c>
      <c r="B170" s="72"/>
      <c r="C170" s="73"/>
      <c r="D170" s="63" t="s">
        <v>97</v>
      </c>
      <c r="E170" s="65">
        <f>SUM(E171)</f>
        <v>4455.0599999999995</v>
      </c>
      <c r="F170" s="65">
        <f>SUM(F171)</f>
        <v>3450</v>
      </c>
      <c r="G170" s="65">
        <f>SUM(G171)</f>
        <v>4895.96</v>
      </c>
      <c r="H170" s="70">
        <f t="shared" si="14"/>
        <v>141.91188405797101</v>
      </c>
      <c r="I170" s="70">
        <f t="shared" si="13"/>
        <v>109.89661194237566</v>
      </c>
    </row>
    <row r="171" spans="1:9" ht="25.5" x14ac:dyDescent="0.25">
      <c r="A171" s="66">
        <v>372</v>
      </c>
      <c r="B171" s="67"/>
      <c r="C171" s="68"/>
      <c r="D171" s="69" t="s">
        <v>98</v>
      </c>
      <c r="E171" s="70">
        <f>SUM(E172:E173)</f>
        <v>4455.0599999999995</v>
      </c>
      <c r="F171" s="70">
        <f>SUM(F172:F173)</f>
        <v>3450</v>
      </c>
      <c r="G171" s="70">
        <f>SUM(G172:G173)</f>
        <v>4895.96</v>
      </c>
      <c r="H171" s="70">
        <f t="shared" si="14"/>
        <v>141.91188405797101</v>
      </c>
      <c r="I171" s="70">
        <f t="shared" si="13"/>
        <v>109.89661194237566</v>
      </c>
    </row>
    <row r="172" spans="1:9" ht="25.5" x14ac:dyDescent="0.25">
      <c r="A172" s="66">
        <v>3721</v>
      </c>
      <c r="B172" s="67"/>
      <c r="C172" s="68"/>
      <c r="D172" s="69" t="s">
        <v>121</v>
      </c>
      <c r="E172" s="70">
        <v>258.32</v>
      </c>
      <c r="F172" s="70">
        <v>450</v>
      </c>
      <c r="G172" s="70">
        <v>437.66</v>
      </c>
      <c r="H172" s="70">
        <f t="shared" si="14"/>
        <v>97.25777777777779</v>
      </c>
      <c r="I172" s="70">
        <f t="shared" si="13"/>
        <v>169.42551873645093</v>
      </c>
    </row>
    <row r="173" spans="1:9" ht="25.5" x14ac:dyDescent="0.25">
      <c r="A173" s="66">
        <v>3722</v>
      </c>
      <c r="B173" s="67"/>
      <c r="C173" s="68"/>
      <c r="D173" s="69" t="s">
        <v>122</v>
      </c>
      <c r="E173" s="70">
        <v>4196.74</v>
      </c>
      <c r="F173" s="70">
        <v>3000</v>
      </c>
      <c r="G173" s="70">
        <v>4458.3</v>
      </c>
      <c r="H173" s="70">
        <f t="shared" si="14"/>
        <v>148.60999999999999</v>
      </c>
      <c r="I173" s="70">
        <f t="shared" si="13"/>
        <v>106.23245662109161</v>
      </c>
    </row>
    <row r="174" spans="1:9" ht="38.25" x14ac:dyDescent="0.25">
      <c r="A174" s="71">
        <v>4</v>
      </c>
      <c r="B174" s="72"/>
      <c r="C174" s="73"/>
      <c r="D174" s="63" t="s">
        <v>24</v>
      </c>
      <c r="E174" s="65">
        <v>20133.87</v>
      </c>
      <c r="F174" s="65">
        <v>26000</v>
      </c>
      <c r="G174" s="65">
        <v>25616.06</v>
      </c>
      <c r="H174" s="70">
        <f t="shared" si="14"/>
        <v>98.523307692307696</v>
      </c>
      <c r="I174" s="70">
        <f t="shared" si="13"/>
        <v>127.22869473181262</v>
      </c>
    </row>
    <row r="175" spans="1:9" ht="38.25" x14ac:dyDescent="0.25">
      <c r="A175" s="71">
        <v>42</v>
      </c>
      <c r="B175" s="72"/>
      <c r="C175" s="73"/>
      <c r="D175" s="63" t="s">
        <v>24</v>
      </c>
      <c r="E175" s="65">
        <f>SUM(E177+E183)</f>
        <v>20133.87</v>
      </c>
      <c r="F175" s="65">
        <f>SUM(F177+F183)</f>
        <v>26000</v>
      </c>
      <c r="G175" s="65">
        <f>SUM(G176+G183)</f>
        <v>25616.06</v>
      </c>
      <c r="H175" s="70">
        <f t="shared" si="14"/>
        <v>98.523307692307696</v>
      </c>
      <c r="I175" s="70">
        <f t="shared" si="13"/>
        <v>127.22869473181262</v>
      </c>
    </row>
    <row r="176" spans="1:9" x14ac:dyDescent="0.25">
      <c r="A176" s="66">
        <v>422</v>
      </c>
      <c r="B176" s="67"/>
      <c r="C176" s="68"/>
      <c r="D176" s="69" t="s">
        <v>99</v>
      </c>
      <c r="E176" s="70">
        <v>0</v>
      </c>
      <c r="F176" s="70">
        <v>0</v>
      </c>
      <c r="G176" s="70">
        <v>0</v>
      </c>
      <c r="H176" s="70">
        <v>0</v>
      </c>
      <c r="I176" s="70">
        <v>0</v>
      </c>
    </row>
    <row r="177" spans="1:9" x14ac:dyDescent="0.25">
      <c r="A177" s="66">
        <v>4221</v>
      </c>
      <c r="B177" s="67"/>
      <c r="C177" s="68"/>
      <c r="D177" s="69" t="s">
        <v>123</v>
      </c>
      <c r="E177" s="70">
        <v>0</v>
      </c>
      <c r="F177" s="70">
        <v>0</v>
      </c>
      <c r="G177" s="70">
        <v>0</v>
      </c>
      <c r="H177" s="70">
        <v>0</v>
      </c>
      <c r="I177" s="70">
        <v>0</v>
      </c>
    </row>
    <row r="178" spans="1:9" x14ac:dyDescent="0.25">
      <c r="A178" s="66">
        <v>4222</v>
      </c>
      <c r="B178" s="67"/>
      <c r="C178" s="68"/>
      <c r="D178" s="69" t="s">
        <v>124</v>
      </c>
      <c r="E178" s="70">
        <v>0</v>
      </c>
      <c r="F178" s="70">
        <v>0</v>
      </c>
      <c r="G178" s="70">
        <v>0</v>
      </c>
      <c r="H178" s="70">
        <v>0</v>
      </c>
      <c r="I178" s="70">
        <v>0</v>
      </c>
    </row>
    <row r="179" spans="1:9" x14ac:dyDescent="0.25">
      <c r="A179" s="66">
        <v>4223</v>
      </c>
      <c r="B179" s="67"/>
      <c r="C179" s="68"/>
      <c r="D179" s="69" t="s">
        <v>125</v>
      </c>
      <c r="E179" s="70">
        <v>0</v>
      </c>
      <c r="F179" s="70">
        <v>0</v>
      </c>
      <c r="G179" s="70">
        <v>0</v>
      </c>
      <c r="H179" s="70">
        <v>0</v>
      </c>
      <c r="I179" s="70">
        <v>0</v>
      </c>
    </row>
    <row r="180" spans="1:9" x14ac:dyDescent="0.25">
      <c r="A180" s="66">
        <v>4225</v>
      </c>
      <c r="B180" s="67"/>
      <c r="C180" s="68"/>
      <c r="D180" s="69" t="s">
        <v>126</v>
      </c>
      <c r="E180" s="70">
        <v>0</v>
      </c>
      <c r="F180" s="70">
        <v>0</v>
      </c>
      <c r="G180" s="70">
        <v>0</v>
      </c>
      <c r="H180" s="70">
        <v>0</v>
      </c>
      <c r="I180" s="70">
        <v>0</v>
      </c>
    </row>
    <row r="181" spans="1:9" x14ac:dyDescent="0.25">
      <c r="A181" s="66">
        <v>4226</v>
      </c>
      <c r="B181" s="67"/>
      <c r="C181" s="68"/>
      <c r="D181" s="69" t="s">
        <v>127</v>
      </c>
      <c r="E181" s="70">
        <v>0</v>
      </c>
      <c r="F181" s="70">
        <v>0</v>
      </c>
      <c r="G181" s="70">
        <v>0</v>
      </c>
      <c r="H181" s="70">
        <v>0</v>
      </c>
      <c r="I181" s="70">
        <v>0</v>
      </c>
    </row>
    <row r="182" spans="1:9" ht="21" customHeight="1" x14ac:dyDescent="0.25">
      <c r="A182" s="66">
        <v>4227</v>
      </c>
      <c r="B182" s="67"/>
      <c r="C182" s="68"/>
      <c r="D182" s="69" t="s">
        <v>128</v>
      </c>
      <c r="E182" s="70">
        <v>0</v>
      </c>
      <c r="F182" s="70">
        <v>0</v>
      </c>
      <c r="G182" s="70">
        <v>0</v>
      </c>
      <c r="H182" s="70">
        <v>0</v>
      </c>
      <c r="I182" s="70">
        <v>0</v>
      </c>
    </row>
    <row r="183" spans="1:9" ht="25.5" customHeight="1" x14ac:dyDescent="0.25">
      <c r="A183" s="66">
        <v>424</v>
      </c>
      <c r="B183" s="67"/>
      <c r="C183" s="68"/>
      <c r="D183" s="69" t="s">
        <v>100</v>
      </c>
      <c r="E183" s="70">
        <v>20133.87</v>
      </c>
      <c r="F183" s="70">
        <v>26000</v>
      </c>
      <c r="G183" s="70">
        <v>25616.06</v>
      </c>
      <c r="H183" s="70">
        <f t="shared" si="14"/>
        <v>98.523307692307696</v>
      </c>
      <c r="I183" s="70">
        <f t="shared" si="13"/>
        <v>127.22869473181262</v>
      </c>
    </row>
    <row r="184" spans="1:9" ht="15" customHeight="1" x14ac:dyDescent="0.25">
      <c r="A184" s="66">
        <v>4241</v>
      </c>
      <c r="B184" s="67"/>
      <c r="C184" s="68"/>
      <c r="D184" s="69" t="s">
        <v>129</v>
      </c>
      <c r="E184" s="65">
        <v>20133.87</v>
      </c>
      <c r="F184" s="65">
        <v>26000</v>
      </c>
      <c r="G184" s="65">
        <v>21000</v>
      </c>
      <c r="H184" s="70">
        <f t="shared" si="14"/>
        <v>80.769230769230774</v>
      </c>
      <c r="I184" s="70">
        <f t="shared" si="13"/>
        <v>104.30185553000987</v>
      </c>
    </row>
    <row r="185" spans="1:9" x14ac:dyDescent="0.25">
      <c r="A185" s="66"/>
      <c r="B185" s="67"/>
      <c r="C185" s="68"/>
      <c r="D185" s="63"/>
      <c r="E185" s="65">
        <v>0</v>
      </c>
      <c r="F185" s="65">
        <v>0</v>
      </c>
      <c r="G185" s="65">
        <v>0</v>
      </c>
      <c r="H185" s="70">
        <v>0</v>
      </c>
      <c r="I185" s="70">
        <v>0</v>
      </c>
    </row>
    <row r="186" spans="1:9" x14ac:dyDescent="0.25">
      <c r="A186" s="66"/>
      <c r="B186" s="67"/>
      <c r="C186" s="68"/>
      <c r="D186" s="63" t="s">
        <v>83</v>
      </c>
      <c r="E186" s="65">
        <f>SUM(E130+E174)</f>
        <v>1119892.28</v>
      </c>
      <c r="F186" s="65">
        <f>SUM(F130+F174)</f>
        <v>1344893.32</v>
      </c>
      <c r="G186" s="65">
        <f>SUM(G130+G174)</f>
        <v>1349449.48</v>
      </c>
      <c r="H186" s="70">
        <f t="shared" si="14"/>
        <v>100.33877482564937</v>
      </c>
      <c r="I186" s="70">
        <f t="shared" si="13"/>
        <v>120.49815005421772</v>
      </c>
    </row>
    <row r="187" spans="1:9" ht="30.75" customHeight="1" x14ac:dyDescent="0.25">
      <c r="A187" s="66"/>
      <c r="B187" s="67"/>
      <c r="C187" s="68"/>
      <c r="D187" s="69"/>
      <c r="E187" s="8"/>
      <c r="F187" s="8"/>
      <c r="G187" s="8"/>
      <c r="H187" s="8"/>
      <c r="I187" s="8"/>
    </row>
    <row r="188" spans="1:9" ht="25.5" x14ac:dyDescent="0.25">
      <c r="A188" s="216" t="s">
        <v>16</v>
      </c>
      <c r="B188" s="217"/>
      <c r="C188" s="218"/>
      <c r="D188" s="135" t="s">
        <v>17</v>
      </c>
      <c r="E188" s="136" t="s">
        <v>27</v>
      </c>
      <c r="F188" s="137" t="s">
        <v>28</v>
      </c>
      <c r="G188" s="137" t="s">
        <v>218</v>
      </c>
      <c r="H188" s="137" t="s">
        <v>223</v>
      </c>
      <c r="I188" s="137" t="s">
        <v>223</v>
      </c>
    </row>
    <row r="189" spans="1:9" x14ac:dyDescent="0.25">
      <c r="A189" s="157"/>
      <c r="B189" s="158"/>
      <c r="C189" s="159"/>
      <c r="D189" s="160" t="s">
        <v>223</v>
      </c>
      <c r="E189" s="161">
        <v>1</v>
      </c>
      <c r="F189" s="161">
        <v>2</v>
      </c>
      <c r="G189" s="161">
        <v>3</v>
      </c>
      <c r="H189" s="162" t="s">
        <v>224</v>
      </c>
      <c r="I189" s="161" t="s">
        <v>225</v>
      </c>
    </row>
    <row r="190" spans="1:9" x14ac:dyDescent="0.25">
      <c r="A190" s="209" t="s">
        <v>63</v>
      </c>
      <c r="B190" s="210"/>
      <c r="C190" s="211"/>
      <c r="D190" s="63" t="s">
        <v>64</v>
      </c>
      <c r="E190" s="8"/>
      <c r="F190" s="8"/>
      <c r="G190" s="8"/>
      <c r="H190" s="8"/>
      <c r="I190" s="8"/>
    </row>
    <row r="191" spans="1:9" x14ac:dyDescent="0.25">
      <c r="A191" s="209" t="s">
        <v>130</v>
      </c>
      <c r="B191" s="210"/>
      <c r="C191" s="211"/>
      <c r="D191" s="63" t="s">
        <v>109</v>
      </c>
      <c r="E191" s="8"/>
      <c r="F191" s="8"/>
      <c r="G191" s="8"/>
      <c r="H191" s="8"/>
      <c r="I191" s="8"/>
    </row>
    <row r="192" spans="1:9" x14ac:dyDescent="0.25">
      <c r="A192" s="219" t="s">
        <v>131</v>
      </c>
      <c r="B192" s="220"/>
      <c r="C192" s="221"/>
      <c r="D192" s="64" t="s">
        <v>132</v>
      </c>
      <c r="E192" s="8"/>
      <c r="F192" s="8"/>
      <c r="G192" s="8"/>
      <c r="H192" s="8"/>
      <c r="I192" s="8"/>
    </row>
    <row r="193" spans="1:9" x14ac:dyDescent="0.25">
      <c r="A193" s="209">
        <v>3</v>
      </c>
      <c r="B193" s="210"/>
      <c r="C193" s="211"/>
      <c r="D193" s="63" t="s">
        <v>8</v>
      </c>
      <c r="E193" s="76">
        <f>SUM(E194+E204+E238)</f>
        <v>69580.88</v>
      </c>
      <c r="F193" s="76">
        <f>SUM(F194+F204+F238)</f>
        <v>77973</v>
      </c>
      <c r="G193" s="76">
        <f>SUM(G194+G204+G238)</f>
        <v>74790.02</v>
      </c>
      <c r="H193" s="77">
        <f>SUM(G193/F193)*100</f>
        <v>95.917843356033501</v>
      </c>
      <c r="I193" s="70">
        <f t="shared" ref="I193" si="15">SUM(G193/E193)*100</f>
        <v>107.48645317506764</v>
      </c>
    </row>
    <row r="194" spans="1:9" x14ac:dyDescent="0.25">
      <c r="A194" s="212">
        <v>31</v>
      </c>
      <c r="B194" s="213"/>
      <c r="C194" s="214"/>
      <c r="D194" s="63" t="s">
        <v>9</v>
      </c>
      <c r="E194" s="76"/>
      <c r="F194" s="76"/>
      <c r="G194" s="76">
        <v>0</v>
      </c>
      <c r="H194" s="77">
        <v>0</v>
      </c>
      <c r="I194" s="77">
        <v>0</v>
      </c>
    </row>
    <row r="195" spans="1:9" x14ac:dyDescent="0.25">
      <c r="A195" s="66">
        <v>311</v>
      </c>
      <c r="B195" s="67"/>
      <c r="C195" s="68"/>
      <c r="D195" s="69" t="s">
        <v>69</v>
      </c>
      <c r="E195" s="77"/>
      <c r="F195" s="77"/>
      <c r="G195" s="77"/>
      <c r="H195" s="77"/>
      <c r="I195" s="77"/>
    </row>
    <row r="196" spans="1:9" x14ac:dyDescent="0.25">
      <c r="A196" s="66">
        <v>3111</v>
      </c>
      <c r="B196" s="67"/>
      <c r="C196" s="68"/>
      <c r="D196" s="69" t="s">
        <v>70</v>
      </c>
      <c r="E196" s="77"/>
      <c r="F196" s="77"/>
      <c r="G196" s="77"/>
      <c r="H196" s="77"/>
      <c r="I196" s="77"/>
    </row>
    <row r="197" spans="1:9" x14ac:dyDescent="0.25">
      <c r="A197" s="66">
        <v>3113</v>
      </c>
      <c r="B197" s="67"/>
      <c r="C197" s="68"/>
      <c r="D197" s="69" t="s">
        <v>71</v>
      </c>
      <c r="E197" s="77"/>
      <c r="F197" s="77"/>
      <c r="G197" s="77"/>
      <c r="H197" s="77"/>
      <c r="I197" s="77"/>
    </row>
    <row r="198" spans="1:9" x14ac:dyDescent="0.25">
      <c r="A198" s="66">
        <v>3114</v>
      </c>
      <c r="B198" s="67"/>
      <c r="C198" s="68"/>
      <c r="D198" s="69" t="s">
        <v>72</v>
      </c>
      <c r="E198" s="77"/>
      <c r="F198" s="77"/>
      <c r="G198" s="77"/>
      <c r="H198" s="77"/>
      <c r="I198" s="77"/>
    </row>
    <row r="199" spans="1:9" x14ac:dyDescent="0.25">
      <c r="A199" s="66">
        <v>312</v>
      </c>
      <c r="B199" s="67"/>
      <c r="C199" s="68"/>
      <c r="D199" s="69" t="s">
        <v>73</v>
      </c>
      <c r="E199" s="77"/>
      <c r="F199" s="77"/>
      <c r="G199" s="77"/>
      <c r="H199" s="77"/>
      <c r="I199" s="77"/>
    </row>
    <row r="200" spans="1:9" x14ac:dyDescent="0.25">
      <c r="A200" s="66">
        <v>3121</v>
      </c>
      <c r="B200" s="67"/>
      <c r="C200" s="68"/>
      <c r="D200" s="69" t="s">
        <v>74</v>
      </c>
      <c r="E200" s="77"/>
      <c r="F200" s="77"/>
      <c r="G200" s="77">
        <v>0</v>
      </c>
      <c r="H200" s="77">
        <v>0</v>
      </c>
      <c r="I200" s="77">
        <v>0</v>
      </c>
    </row>
    <row r="201" spans="1:9" x14ac:dyDescent="0.25">
      <c r="A201" s="66">
        <v>313</v>
      </c>
      <c r="B201" s="67"/>
      <c r="C201" s="68"/>
      <c r="D201" s="69" t="s">
        <v>75</v>
      </c>
      <c r="E201" s="77"/>
      <c r="F201" s="77"/>
      <c r="G201" s="77"/>
      <c r="H201" s="77"/>
      <c r="I201" s="77"/>
    </row>
    <row r="202" spans="1:9" x14ac:dyDescent="0.25">
      <c r="A202" s="66">
        <v>3131</v>
      </c>
      <c r="B202" s="67"/>
      <c r="C202" s="68"/>
      <c r="D202" s="69" t="s">
        <v>76</v>
      </c>
      <c r="E202" s="77"/>
      <c r="F202" s="77"/>
      <c r="G202" s="77"/>
      <c r="H202" s="77"/>
      <c r="I202" s="77"/>
    </row>
    <row r="203" spans="1:9" ht="25.5" x14ac:dyDescent="0.25">
      <c r="A203" s="66">
        <v>3132</v>
      </c>
      <c r="B203" s="67"/>
      <c r="C203" s="68"/>
      <c r="D203" s="69" t="s">
        <v>77</v>
      </c>
      <c r="E203" s="77"/>
      <c r="F203" s="77"/>
      <c r="G203" s="77"/>
      <c r="H203" s="77"/>
      <c r="I203" s="77"/>
    </row>
    <row r="204" spans="1:9" x14ac:dyDescent="0.25">
      <c r="A204" s="212">
        <v>32</v>
      </c>
      <c r="B204" s="213"/>
      <c r="C204" s="214"/>
      <c r="D204" s="63" t="s">
        <v>18</v>
      </c>
      <c r="E204" s="76">
        <f>SUM(E205+E210+E218+E228+E230)</f>
        <v>68879.16</v>
      </c>
      <c r="F204" s="76">
        <f>SUM(F205+F210+F218+F228+F230)</f>
        <v>76873</v>
      </c>
      <c r="G204" s="76">
        <f>SUM(G205+G210+G218+G228+G230)</f>
        <v>73710.05</v>
      </c>
      <c r="H204" s="77">
        <f t="shared" ref="H204:H254" si="16">SUM(G204/F204)*100</f>
        <v>95.885486451680052</v>
      </c>
      <c r="I204" s="70">
        <f t="shared" ref="I204:I254" si="17">SUM(G204/E204)*100</f>
        <v>107.01357275553303</v>
      </c>
    </row>
    <row r="205" spans="1:9" x14ac:dyDescent="0.25">
      <c r="A205" s="66">
        <v>321</v>
      </c>
      <c r="B205" s="67"/>
      <c r="C205" s="68"/>
      <c r="D205" s="69" t="s">
        <v>78</v>
      </c>
      <c r="E205" s="77">
        <f>SUM(E206:E209)</f>
        <v>5486.0700000000006</v>
      </c>
      <c r="F205" s="77">
        <f>SUM(F206:F209)</f>
        <v>5380</v>
      </c>
      <c r="G205" s="77">
        <f>SUM(G206:G209)</f>
        <v>5010.7299999999996</v>
      </c>
      <c r="H205" s="77">
        <f t="shared" si="16"/>
        <v>93.136245353159836</v>
      </c>
      <c r="I205" s="70">
        <f t="shared" si="17"/>
        <v>91.335509754705996</v>
      </c>
    </row>
    <row r="206" spans="1:9" x14ac:dyDescent="0.25">
      <c r="A206" s="66">
        <v>3211</v>
      </c>
      <c r="B206" s="67"/>
      <c r="C206" s="68"/>
      <c r="D206" s="69" t="s">
        <v>79</v>
      </c>
      <c r="E206" s="77">
        <v>4473.93</v>
      </c>
      <c r="F206" s="77">
        <v>4100</v>
      </c>
      <c r="G206" s="77">
        <v>3770.51</v>
      </c>
      <c r="H206" s="77">
        <f t="shared" si="16"/>
        <v>91.96365853658537</v>
      </c>
      <c r="I206" s="70">
        <f t="shared" si="17"/>
        <v>84.277357938099158</v>
      </c>
    </row>
    <row r="207" spans="1:9" ht="25.5" x14ac:dyDescent="0.25">
      <c r="A207" s="66">
        <v>3212</v>
      </c>
      <c r="B207" s="67"/>
      <c r="C207" s="68"/>
      <c r="D207" s="69" t="s">
        <v>133</v>
      </c>
      <c r="E207" s="77">
        <v>0</v>
      </c>
      <c r="F207" s="77">
        <v>0</v>
      </c>
      <c r="G207" s="77">
        <v>0</v>
      </c>
      <c r="H207" s="77">
        <v>0</v>
      </c>
      <c r="I207" s="77">
        <v>0</v>
      </c>
    </row>
    <row r="208" spans="1:9" x14ac:dyDescent="0.25">
      <c r="A208" s="66">
        <v>3213</v>
      </c>
      <c r="B208" s="67"/>
      <c r="C208" s="68"/>
      <c r="D208" s="69" t="s">
        <v>81</v>
      </c>
      <c r="E208" s="77">
        <v>761.83</v>
      </c>
      <c r="F208" s="77">
        <v>1000</v>
      </c>
      <c r="G208" s="77">
        <v>993.82</v>
      </c>
      <c r="H208" s="77">
        <f t="shared" si="16"/>
        <v>99.382000000000005</v>
      </c>
      <c r="I208" s="70">
        <f t="shared" si="17"/>
        <v>130.45167557066537</v>
      </c>
    </row>
    <row r="209" spans="1:9" ht="25.5" x14ac:dyDescent="0.25">
      <c r="A209" s="66">
        <v>3214</v>
      </c>
      <c r="B209" s="67"/>
      <c r="C209" s="68"/>
      <c r="D209" s="69" t="s">
        <v>82</v>
      </c>
      <c r="E209" s="77">
        <v>250.31</v>
      </c>
      <c r="F209" s="77">
        <v>280</v>
      </c>
      <c r="G209" s="77">
        <v>246.4</v>
      </c>
      <c r="H209" s="77">
        <f t="shared" si="16"/>
        <v>88</v>
      </c>
      <c r="I209" s="70">
        <f t="shared" si="17"/>
        <v>98.437936958171861</v>
      </c>
    </row>
    <row r="210" spans="1:9" x14ac:dyDescent="0.25">
      <c r="A210" s="66">
        <v>322</v>
      </c>
      <c r="B210" s="67"/>
      <c r="C210" s="68"/>
      <c r="D210" s="69" t="s">
        <v>91</v>
      </c>
      <c r="E210" s="77">
        <f>SUM(E211:E217)</f>
        <v>30960.97</v>
      </c>
      <c r="F210" s="77">
        <f>SUM(F211:F217)</f>
        <v>31900</v>
      </c>
      <c r="G210" s="77">
        <f>SUM(G211:G217)</f>
        <v>31389.21</v>
      </c>
      <c r="H210" s="77">
        <f t="shared" si="16"/>
        <v>98.398777429467074</v>
      </c>
      <c r="I210" s="70">
        <f t="shared" si="17"/>
        <v>101.38316079890262</v>
      </c>
    </row>
    <row r="211" spans="1:9" s="122" customFormat="1" ht="25.5" x14ac:dyDescent="0.25">
      <c r="A211" s="66">
        <v>3221</v>
      </c>
      <c r="B211" s="67"/>
      <c r="C211" s="68"/>
      <c r="D211" s="69" t="s">
        <v>105</v>
      </c>
      <c r="E211" s="77">
        <v>9434.2900000000009</v>
      </c>
      <c r="F211" s="77">
        <v>9000</v>
      </c>
      <c r="G211" s="77">
        <v>10871.1</v>
      </c>
      <c r="H211" s="77">
        <f t="shared" si="16"/>
        <v>120.78999999999999</v>
      </c>
      <c r="I211" s="70">
        <f t="shared" si="17"/>
        <v>115.22965692171854</v>
      </c>
    </row>
    <row r="212" spans="1:9" x14ac:dyDescent="0.25">
      <c r="A212" s="66">
        <v>3222</v>
      </c>
      <c r="B212" s="67"/>
      <c r="C212" s="68"/>
      <c r="D212" s="69" t="s">
        <v>106</v>
      </c>
      <c r="E212" s="77">
        <v>0</v>
      </c>
      <c r="F212" s="77">
        <v>0</v>
      </c>
      <c r="G212" s="77">
        <v>0</v>
      </c>
      <c r="H212" s="77">
        <v>0</v>
      </c>
      <c r="I212" s="70">
        <v>0</v>
      </c>
    </row>
    <row r="213" spans="1:9" x14ac:dyDescent="0.25">
      <c r="A213" s="66">
        <v>3223</v>
      </c>
      <c r="B213" s="67"/>
      <c r="C213" s="68"/>
      <c r="D213" s="69" t="s">
        <v>107</v>
      </c>
      <c r="E213" s="77">
        <v>16102.31</v>
      </c>
      <c r="F213" s="77">
        <v>21000</v>
      </c>
      <c r="G213" s="77">
        <v>18731.39</v>
      </c>
      <c r="H213" s="77">
        <f t="shared" si="16"/>
        <v>89.19709523809523</v>
      </c>
      <c r="I213" s="70">
        <f t="shared" si="17"/>
        <v>116.32734682166721</v>
      </c>
    </row>
    <row r="214" spans="1:9" ht="25.5" x14ac:dyDescent="0.25">
      <c r="A214" s="66">
        <v>3224</v>
      </c>
      <c r="B214" s="67"/>
      <c r="C214" s="68"/>
      <c r="D214" s="69" t="s">
        <v>111</v>
      </c>
      <c r="E214" s="77">
        <v>1885.87</v>
      </c>
      <c r="F214" s="77">
        <v>1900</v>
      </c>
      <c r="G214" s="77">
        <v>1786.72</v>
      </c>
      <c r="H214" s="77">
        <f t="shared" si="16"/>
        <v>94.037894736842105</v>
      </c>
      <c r="I214" s="70">
        <f t="shared" si="17"/>
        <v>94.742479598275608</v>
      </c>
    </row>
    <row r="215" spans="1:9" x14ac:dyDescent="0.25">
      <c r="A215" s="66">
        <v>3225</v>
      </c>
      <c r="B215" s="67"/>
      <c r="C215" s="68"/>
      <c r="D215" s="69" t="s">
        <v>112</v>
      </c>
      <c r="E215" s="77">
        <v>3005.42</v>
      </c>
      <c r="F215" s="77">
        <v>0</v>
      </c>
      <c r="G215" s="77">
        <v>0</v>
      </c>
      <c r="H215" s="77">
        <v>0</v>
      </c>
      <c r="I215" s="70">
        <f t="shared" si="17"/>
        <v>0</v>
      </c>
    </row>
    <row r="216" spans="1:9" ht="25.5" x14ac:dyDescent="0.25">
      <c r="A216" s="66">
        <v>3226</v>
      </c>
      <c r="B216" s="67"/>
      <c r="C216" s="68"/>
      <c r="D216" s="69" t="s">
        <v>113</v>
      </c>
      <c r="E216" s="77">
        <v>0</v>
      </c>
      <c r="F216" s="77">
        <v>0</v>
      </c>
      <c r="G216" s="77">
        <v>0</v>
      </c>
      <c r="H216" s="77">
        <v>0</v>
      </c>
      <c r="I216" s="70">
        <v>0</v>
      </c>
    </row>
    <row r="217" spans="1:9" ht="25.5" x14ac:dyDescent="0.25">
      <c r="A217" s="66">
        <v>3227</v>
      </c>
      <c r="B217" s="67"/>
      <c r="C217" s="68"/>
      <c r="D217" s="69" t="s">
        <v>114</v>
      </c>
      <c r="E217" s="77">
        <v>533.08000000000004</v>
      </c>
      <c r="F217" s="77">
        <v>0</v>
      </c>
      <c r="G217" s="77">
        <v>0</v>
      </c>
      <c r="H217" s="77">
        <v>0</v>
      </c>
      <c r="I217" s="70">
        <f t="shared" si="17"/>
        <v>0</v>
      </c>
    </row>
    <row r="218" spans="1:9" x14ac:dyDescent="0.25">
      <c r="A218" s="66">
        <v>323</v>
      </c>
      <c r="B218" s="67"/>
      <c r="C218" s="68"/>
      <c r="D218" s="69" t="s">
        <v>92</v>
      </c>
      <c r="E218" s="77">
        <f>SUM(E219:E227)</f>
        <v>29077.429999999997</v>
      </c>
      <c r="F218" s="77">
        <f>SUM(F219:F227)</f>
        <v>34430</v>
      </c>
      <c r="G218" s="77">
        <f>SUM(G219:G227)</f>
        <v>33155.729999999996</v>
      </c>
      <c r="H218" s="77">
        <f t="shared" si="16"/>
        <v>96.298954400232333</v>
      </c>
      <c r="I218" s="70">
        <f t="shared" si="17"/>
        <v>114.02565494956053</v>
      </c>
    </row>
    <row r="219" spans="1:9" x14ac:dyDescent="0.25">
      <c r="A219" s="66">
        <v>3231</v>
      </c>
      <c r="B219" s="67"/>
      <c r="C219" s="68"/>
      <c r="D219" s="69" t="s">
        <v>115</v>
      </c>
      <c r="E219" s="77">
        <v>3085.92</v>
      </c>
      <c r="F219" s="77">
        <v>3700</v>
      </c>
      <c r="G219" s="77">
        <v>3700</v>
      </c>
      <c r="H219" s="77">
        <f t="shared" si="16"/>
        <v>100</v>
      </c>
      <c r="I219" s="70">
        <f t="shared" si="17"/>
        <v>119.89941411313319</v>
      </c>
    </row>
    <row r="220" spans="1:9" ht="25.5" x14ac:dyDescent="0.25">
      <c r="A220" s="66">
        <v>3232</v>
      </c>
      <c r="B220" s="67"/>
      <c r="C220" s="68"/>
      <c r="D220" s="69" t="s">
        <v>116</v>
      </c>
      <c r="E220" s="77">
        <v>3996.95</v>
      </c>
      <c r="F220" s="77">
        <v>2100</v>
      </c>
      <c r="G220" s="77">
        <v>2378.04</v>
      </c>
      <c r="H220" s="77">
        <f t="shared" si="16"/>
        <v>113.24000000000001</v>
      </c>
      <c r="I220" s="70">
        <f t="shared" si="17"/>
        <v>59.496365979059028</v>
      </c>
    </row>
    <row r="221" spans="1:9" x14ac:dyDescent="0.25">
      <c r="A221" s="66">
        <v>3233</v>
      </c>
      <c r="B221" s="67"/>
      <c r="C221" s="68"/>
      <c r="D221" s="69" t="s">
        <v>134</v>
      </c>
      <c r="E221" s="77">
        <v>127.41</v>
      </c>
      <c r="F221" s="77">
        <v>120</v>
      </c>
      <c r="G221" s="77">
        <v>127.44</v>
      </c>
      <c r="H221" s="77">
        <f t="shared" si="16"/>
        <v>106.2</v>
      </c>
      <c r="I221" s="70">
        <f t="shared" si="17"/>
        <v>100.02354603249353</v>
      </c>
    </row>
    <row r="222" spans="1:9" x14ac:dyDescent="0.25">
      <c r="A222" s="66">
        <v>3234</v>
      </c>
      <c r="B222" s="67"/>
      <c r="C222" s="68"/>
      <c r="D222" s="69" t="s">
        <v>135</v>
      </c>
      <c r="E222" s="77">
        <v>6659.21</v>
      </c>
      <c r="F222" s="77">
        <v>11400</v>
      </c>
      <c r="G222" s="77">
        <v>11797.94</v>
      </c>
      <c r="H222" s="77">
        <f t="shared" si="16"/>
        <v>103.49070175438597</v>
      </c>
      <c r="I222" s="70">
        <f t="shared" si="17"/>
        <v>177.16726158207956</v>
      </c>
    </row>
    <row r="223" spans="1:9" x14ac:dyDescent="0.25">
      <c r="A223" s="66">
        <v>3235</v>
      </c>
      <c r="B223" s="67"/>
      <c r="C223" s="68"/>
      <c r="D223" s="69" t="s">
        <v>136</v>
      </c>
      <c r="E223" s="77">
        <v>8321.7199999999993</v>
      </c>
      <c r="F223" s="77">
        <v>8160</v>
      </c>
      <c r="G223" s="77">
        <v>8160</v>
      </c>
      <c r="H223" s="77">
        <f t="shared" si="16"/>
        <v>100</v>
      </c>
      <c r="I223" s="70">
        <f t="shared" si="17"/>
        <v>98.05665174987864</v>
      </c>
    </row>
    <row r="224" spans="1:9" x14ac:dyDescent="0.25">
      <c r="A224" s="66">
        <v>3236</v>
      </c>
      <c r="B224" s="67"/>
      <c r="C224" s="68"/>
      <c r="D224" s="69" t="s">
        <v>137</v>
      </c>
      <c r="E224" s="77">
        <v>1086.96</v>
      </c>
      <c r="F224" s="77">
        <v>550</v>
      </c>
      <c r="G224" s="77">
        <v>513.67999999999995</v>
      </c>
      <c r="H224" s="77">
        <f t="shared" si="16"/>
        <v>93.396363636363617</v>
      </c>
      <c r="I224" s="70">
        <f t="shared" si="17"/>
        <v>47.258408773091922</v>
      </c>
    </row>
    <row r="225" spans="1:9" x14ac:dyDescent="0.25">
      <c r="A225" s="66">
        <v>3237</v>
      </c>
      <c r="B225" s="67"/>
      <c r="C225" s="68"/>
      <c r="D225" s="69" t="s">
        <v>138</v>
      </c>
      <c r="E225" s="77">
        <v>0</v>
      </c>
      <c r="F225" s="77">
        <v>0</v>
      </c>
      <c r="G225" s="77">
        <v>0</v>
      </c>
      <c r="H225" s="77">
        <v>0</v>
      </c>
      <c r="I225" s="70">
        <v>0</v>
      </c>
    </row>
    <row r="226" spans="1:9" x14ac:dyDescent="0.25">
      <c r="A226" s="66">
        <v>3238</v>
      </c>
      <c r="B226" s="67"/>
      <c r="C226" s="68"/>
      <c r="D226" s="69" t="s">
        <v>139</v>
      </c>
      <c r="E226" s="77">
        <v>1791.6</v>
      </c>
      <c r="F226" s="77">
        <v>2200</v>
      </c>
      <c r="G226" s="77">
        <v>1822.68</v>
      </c>
      <c r="H226" s="77">
        <f t="shared" si="16"/>
        <v>82.849090909090918</v>
      </c>
      <c r="I226" s="70">
        <f t="shared" si="17"/>
        <v>101.73476222371065</v>
      </c>
    </row>
    <row r="227" spans="1:9" x14ac:dyDescent="0.25">
      <c r="A227" s="66">
        <v>3239</v>
      </c>
      <c r="B227" s="67"/>
      <c r="C227" s="68"/>
      <c r="D227" s="69" t="s">
        <v>117</v>
      </c>
      <c r="E227" s="77">
        <v>4007.66</v>
      </c>
      <c r="F227" s="77">
        <v>6200</v>
      </c>
      <c r="G227" s="77">
        <v>4655.95</v>
      </c>
      <c r="H227" s="77">
        <f t="shared" si="16"/>
        <v>75.095967741935482</v>
      </c>
      <c r="I227" s="70">
        <f t="shared" si="17"/>
        <v>116.17627243828068</v>
      </c>
    </row>
    <row r="228" spans="1:9" ht="25.5" x14ac:dyDescent="0.25">
      <c r="A228" s="66">
        <v>324</v>
      </c>
      <c r="B228" s="67"/>
      <c r="C228" s="68"/>
      <c r="D228" s="69" t="s">
        <v>93</v>
      </c>
      <c r="E228" s="77">
        <f>SUM(E229)</f>
        <v>0</v>
      </c>
      <c r="F228" s="77">
        <f>SUM(F229)</f>
        <v>0</v>
      </c>
      <c r="G228" s="77">
        <f>SUM(G229)</f>
        <v>0</v>
      </c>
      <c r="H228" s="77">
        <v>0</v>
      </c>
      <c r="I228" s="70">
        <v>0</v>
      </c>
    </row>
    <row r="229" spans="1:9" ht="25.5" x14ac:dyDescent="0.25">
      <c r="A229" s="66">
        <v>3241</v>
      </c>
      <c r="B229" s="67"/>
      <c r="C229" s="68"/>
      <c r="D229" s="69" t="s">
        <v>140</v>
      </c>
      <c r="E229" s="77">
        <v>0</v>
      </c>
      <c r="F229" s="77">
        <v>0</v>
      </c>
      <c r="G229" s="77">
        <v>0</v>
      </c>
      <c r="H229" s="77">
        <v>0</v>
      </c>
      <c r="I229" s="70">
        <v>0</v>
      </c>
    </row>
    <row r="230" spans="1:9" ht="25.5" x14ac:dyDescent="0.25">
      <c r="A230" s="66">
        <v>329</v>
      </c>
      <c r="B230" s="67"/>
      <c r="C230" s="68"/>
      <c r="D230" s="69" t="s">
        <v>94</v>
      </c>
      <c r="E230" s="77">
        <f>SUM(E231:E237)</f>
        <v>3354.69</v>
      </c>
      <c r="F230" s="77">
        <f>SUM(F231:F237)</f>
        <v>5163</v>
      </c>
      <c r="G230" s="77">
        <f>SUM(G231:G237)</f>
        <v>4154.38</v>
      </c>
      <c r="H230" s="77">
        <f t="shared" si="16"/>
        <v>80.464458648072821</v>
      </c>
      <c r="I230" s="70">
        <f t="shared" si="17"/>
        <v>123.83797012540651</v>
      </c>
    </row>
    <row r="231" spans="1:9" ht="38.25" x14ac:dyDescent="0.25">
      <c r="A231" s="66">
        <v>3291</v>
      </c>
      <c r="B231" s="67"/>
      <c r="C231" s="68"/>
      <c r="D231" s="69" t="s">
        <v>141</v>
      </c>
      <c r="E231" s="77">
        <v>0</v>
      </c>
      <c r="F231" s="77">
        <v>0</v>
      </c>
      <c r="G231" s="77">
        <v>0</v>
      </c>
      <c r="H231" s="77">
        <v>0</v>
      </c>
      <c r="I231" s="70">
        <v>0</v>
      </c>
    </row>
    <row r="232" spans="1:9" x14ac:dyDescent="0.25">
      <c r="A232" s="66">
        <v>3292</v>
      </c>
      <c r="B232" s="67"/>
      <c r="C232" s="68"/>
      <c r="D232" s="69" t="s">
        <v>142</v>
      </c>
      <c r="E232" s="77">
        <v>0</v>
      </c>
      <c r="F232" s="77">
        <v>0</v>
      </c>
      <c r="G232" s="77">
        <v>0</v>
      </c>
      <c r="H232" s="77">
        <v>0</v>
      </c>
      <c r="I232" s="70">
        <v>0</v>
      </c>
    </row>
    <row r="233" spans="1:9" x14ac:dyDescent="0.25">
      <c r="A233" s="66">
        <v>3293</v>
      </c>
      <c r="B233" s="67"/>
      <c r="C233" s="68"/>
      <c r="D233" s="69" t="s">
        <v>198</v>
      </c>
      <c r="E233" s="77">
        <v>0</v>
      </c>
      <c r="F233" s="77">
        <v>0</v>
      </c>
      <c r="G233" s="77">
        <v>0</v>
      </c>
      <c r="H233" s="77">
        <v>0</v>
      </c>
      <c r="I233" s="70">
        <v>0</v>
      </c>
    </row>
    <row r="234" spans="1:9" x14ac:dyDescent="0.25">
      <c r="A234" s="66">
        <v>3294</v>
      </c>
      <c r="B234" s="67"/>
      <c r="C234" s="68"/>
      <c r="D234" s="69" t="s">
        <v>144</v>
      </c>
      <c r="E234" s="77">
        <v>159.27000000000001</v>
      </c>
      <c r="F234" s="77">
        <v>163</v>
      </c>
      <c r="G234" s="77">
        <v>163.09</v>
      </c>
      <c r="H234" s="77">
        <f t="shared" si="16"/>
        <v>100.05521472392638</v>
      </c>
      <c r="I234" s="70">
        <f t="shared" si="17"/>
        <v>102.39844289571167</v>
      </c>
    </row>
    <row r="235" spans="1:9" x14ac:dyDescent="0.25">
      <c r="A235" s="66">
        <v>3295</v>
      </c>
      <c r="B235" s="67"/>
      <c r="C235" s="68"/>
      <c r="D235" s="69" t="s">
        <v>118</v>
      </c>
      <c r="E235" s="77">
        <v>0</v>
      </c>
      <c r="F235" s="77">
        <v>0</v>
      </c>
      <c r="G235" s="77">
        <v>0</v>
      </c>
      <c r="H235" s="77">
        <v>0</v>
      </c>
      <c r="I235" s="70">
        <v>0</v>
      </c>
    </row>
    <row r="236" spans="1:9" x14ac:dyDescent="0.25">
      <c r="A236" s="66">
        <v>3296</v>
      </c>
      <c r="B236" s="67"/>
      <c r="C236" s="68"/>
      <c r="D236" s="69" t="s">
        <v>145</v>
      </c>
      <c r="E236" s="77">
        <v>0</v>
      </c>
      <c r="F236" s="77">
        <v>0</v>
      </c>
      <c r="G236" s="77">
        <v>0</v>
      </c>
      <c r="H236" s="77">
        <v>0</v>
      </c>
      <c r="I236" s="70">
        <v>0</v>
      </c>
    </row>
    <row r="237" spans="1:9" ht="25.5" x14ac:dyDescent="0.25">
      <c r="A237" s="66">
        <v>3299</v>
      </c>
      <c r="B237" s="67"/>
      <c r="C237" s="68"/>
      <c r="D237" s="69" t="s">
        <v>94</v>
      </c>
      <c r="E237" s="77">
        <v>3195.42</v>
      </c>
      <c r="F237" s="77">
        <v>5000</v>
      </c>
      <c r="G237" s="77">
        <v>3991.29</v>
      </c>
      <c r="H237" s="77">
        <f t="shared" si="16"/>
        <v>79.825800000000001</v>
      </c>
      <c r="I237" s="70">
        <f t="shared" si="17"/>
        <v>124.90658504985259</v>
      </c>
    </row>
    <row r="238" spans="1:9" x14ac:dyDescent="0.25">
      <c r="A238" s="114">
        <v>34</v>
      </c>
      <c r="B238" s="115"/>
      <c r="C238" s="116"/>
      <c r="D238" s="113" t="s">
        <v>95</v>
      </c>
      <c r="E238" s="76">
        <f>SUM(E239)</f>
        <v>701.72</v>
      </c>
      <c r="F238" s="76">
        <f>SUM(F239)</f>
        <v>1100</v>
      </c>
      <c r="G238" s="76">
        <f>SUM(G239)</f>
        <v>1079.97</v>
      </c>
      <c r="H238" s="77">
        <f t="shared" si="16"/>
        <v>98.179090909090917</v>
      </c>
      <c r="I238" s="70">
        <f t="shared" si="17"/>
        <v>153.90326626004673</v>
      </c>
    </row>
    <row r="239" spans="1:9" x14ac:dyDescent="0.25">
      <c r="A239" s="66">
        <v>343</v>
      </c>
      <c r="B239" s="67"/>
      <c r="C239" s="68"/>
      <c r="D239" s="69" t="s">
        <v>96</v>
      </c>
      <c r="E239" s="77">
        <f>SUM(E240:E241)</f>
        <v>701.72</v>
      </c>
      <c r="F239" s="77">
        <f>SUM(F240:F241)</f>
        <v>1100</v>
      </c>
      <c r="G239" s="77">
        <f>SUM(G240:G241)</f>
        <v>1079.97</v>
      </c>
      <c r="H239" s="77">
        <f t="shared" si="16"/>
        <v>98.179090909090917</v>
      </c>
      <c r="I239" s="70">
        <f t="shared" si="17"/>
        <v>153.90326626004673</v>
      </c>
    </row>
    <row r="240" spans="1:9" ht="25.5" x14ac:dyDescent="0.25">
      <c r="A240" s="66">
        <v>3431</v>
      </c>
      <c r="B240" s="67"/>
      <c r="C240" s="68"/>
      <c r="D240" s="69" t="s">
        <v>119</v>
      </c>
      <c r="E240" s="77">
        <v>649.33000000000004</v>
      </c>
      <c r="F240" s="77">
        <v>1100</v>
      </c>
      <c r="G240" s="77">
        <v>838.17</v>
      </c>
      <c r="H240" s="77">
        <f t="shared" si="16"/>
        <v>76.197272727272718</v>
      </c>
      <c r="I240" s="70">
        <f t="shared" si="17"/>
        <v>129.08228481665716</v>
      </c>
    </row>
    <row r="241" spans="1:9" x14ac:dyDescent="0.25">
      <c r="A241" s="66">
        <v>3433</v>
      </c>
      <c r="B241" s="67"/>
      <c r="C241" s="68"/>
      <c r="D241" s="69" t="s">
        <v>120</v>
      </c>
      <c r="E241" s="77">
        <v>52.39</v>
      </c>
      <c r="F241" s="77">
        <v>0</v>
      </c>
      <c r="G241" s="77">
        <v>241.8</v>
      </c>
      <c r="H241" s="77"/>
      <c r="I241" s="70">
        <f t="shared" si="17"/>
        <v>461.5384615384616</v>
      </c>
    </row>
    <row r="242" spans="1:9" ht="38.25" x14ac:dyDescent="0.25">
      <c r="A242" s="71">
        <v>37</v>
      </c>
      <c r="B242" s="72"/>
      <c r="C242" s="73"/>
      <c r="D242" s="63" t="s">
        <v>97</v>
      </c>
      <c r="E242" s="77">
        <v>0</v>
      </c>
      <c r="F242" s="77">
        <v>0</v>
      </c>
      <c r="G242" s="77">
        <v>0</v>
      </c>
      <c r="H242" s="77">
        <v>0</v>
      </c>
      <c r="I242" s="70">
        <v>0</v>
      </c>
    </row>
    <row r="243" spans="1:9" ht="25.5" x14ac:dyDescent="0.25">
      <c r="A243" s="66">
        <v>372</v>
      </c>
      <c r="B243" s="67"/>
      <c r="C243" s="68"/>
      <c r="D243" s="69" t="s">
        <v>98</v>
      </c>
      <c r="E243" s="77">
        <v>0</v>
      </c>
      <c r="F243" s="77">
        <v>0</v>
      </c>
      <c r="G243" s="77">
        <v>0</v>
      </c>
      <c r="H243" s="77">
        <v>0</v>
      </c>
      <c r="I243" s="70">
        <v>0</v>
      </c>
    </row>
    <row r="244" spans="1:9" ht="25.5" x14ac:dyDescent="0.25">
      <c r="A244" s="66">
        <v>3721</v>
      </c>
      <c r="B244" s="67"/>
      <c r="C244" s="68"/>
      <c r="D244" s="69" t="s">
        <v>121</v>
      </c>
      <c r="E244" s="77">
        <v>0</v>
      </c>
      <c r="F244" s="77">
        <v>0</v>
      </c>
      <c r="G244" s="77">
        <v>0</v>
      </c>
      <c r="H244" s="77">
        <v>0</v>
      </c>
      <c r="I244" s="70">
        <v>0</v>
      </c>
    </row>
    <row r="245" spans="1:9" ht="25.5" x14ac:dyDescent="0.25">
      <c r="A245" s="66">
        <v>3722</v>
      </c>
      <c r="B245" s="67"/>
      <c r="C245" s="68"/>
      <c r="D245" s="69" t="s">
        <v>122</v>
      </c>
      <c r="E245" s="77">
        <v>0</v>
      </c>
      <c r="F245" s="77">
        <v>0</v>
      </c>
      <c r="G245" s="77">
        <v>0</v>
      </c>
      <c r="H245" s="77">
        <v>0</v>
      </c>
      <c r="I245" s="70">
        <v>0</v>
      </c>
    </row>
    <row r="246" spans="1:9" ht="38.25" x14ac:dyDescent="0.25">
      <c r="A246" s="71">
        <v>4</v>
      </c>
      <c r="B246" s="72"/>
      <c r="C246" s="73"/>
      <c r="D246" s="63" t="s">
        <v>24</v>
      </c>
      <c r="E246" s="76">
        <v>4239.25</v>
      </c>
      <c r="F246" s="76">
        <v>0</v>
      </c>
      <c r="G246" s="76">
        <v>0</v>
      </c>
      <c r="H246" s="77">
        <v>0</v>
      </c>
      <c r="I246" s="70">
        <f t="shared" si="17"/>
        <v>0</v>
      </c>
    </row>
    <row r="247" spans="1:9" ht="25.5" customHeight="1" x14ac:dyDescent="0.25">
      <c r="A247" s="71">
        <v>42</v>
      </c>
      <c r="B247" s="72"/>
      <c r="C247" s="73"/>
      <c r="D247" s="63" t="s">
        <v>24</v>
      </c>
      <c r="E247" s="77">
        <v>4239.25</v>
      </c>
      <c r="F247" s="77">
        <v>0</v>
      </c>
      <c r="G247" s="77">
        <v>0</v>
      </c>
      <c r="H247" s="77">
        <v>0</v>
      </c>
      <c r="I247" s="70">
        <f t="shared" si="17"/>
        <v>0</v>
      </c>
    </row>
    <row r="248" spans="1:9" ht="28.5" customHeight="1" x14ac:dyDescent="0.25">
      <c r="A248" s="66">
        <v>422</v>
      </c>
      <c r="B248" s="67"/>
      <c r="C248" s="68"/>
      <c r="D248" s="69" t="s">
        <v>99</v>
      </c>
      <c r="E248" s="77">
        <f>SUM(E249:E250)</f>
        <v>4238.7</v>
      </c>
      <c r="F248" s="77">
        <v>0</v>
      </c>
      <c r="G248" s="77">
        <v>0</v>
      </c>
      <c r="H248" s="77">
        <v>0</v>
      </c>
      <c r="I248" s="70">
        <f t="shared" si="17"/>
        <v>0</v>
      </c>
    </row>
    <row r="249" spans="1:9" x14ac:dyDescent="0.25">
      <c r="A249" s="66">
        <v>4221</v>
      </c>
      <c r="B249" s="67"/>
      <c r="C249" s="68"/>
      <c r="D249" s="69" t="s">
        <v>123</v>
      </c>
      <c r="E249" s="77">
        <v>721.68</v>
      </c>
      <c r="F249" s="77">
        <v>0</v>
      </c>
      <c r="G249" s="77">
        <v>0</v>
      </c>
      <c r="H249" s="77">
        <v>0</v>
      </c>
      <c r="I249" s="70">
        <f t="shared" si="17"/>
        <v>0</v>
      </c>
    </row>
    <row r="250" spans="1:9" ht="25.5" x14ac:dyDescent="0.25">
      <c r="A250" s="66">
        <v>4227</v>
      </c>
      <c r="B250" s="67"/>
      <c r="C250" s="68"/>
      <c r="D250" s="69" t="s">
        <v>128</v>
      </c>
      <c r="E250" s="77">
        <v>3517.02</v>
      </c>
      <c r="F250" s="77"/>
      <c r="G250" s="77"/>
      <c r="H250" s="77">
        <v>0</v>
      </c>
      <c r="I250" s="70">
        <f t="shared" si="17"/>
        <v>0</v>
      </c>
    </row>
    <row r="251" spans="1:9" ht="25.5" x14ac:dyDescent="0.25">
      <c r="A251" s="66">
        <v>424</v>
      </c>
      <c r="B251" s="67"/>
      <c r="C251" s="68"/>
      <c r="D251" s="69" t="s">
        <v>100</v>
      </c>
      <c r="E251" s="77">
        <v>7.17</v>
      </c>
      <c r="F251" s="77"/>
      <c r="G251" s="77"/>
      <c r="H251" s="77">
        <v>0</v>
      </c>
      <c r="I251" s="70">
        <f t="shared" si="17"/>
        <v>0</v>
      </c>
    </row>
    <row r="252" spans="1:9" x14ac:dyDescent="0.25">
      <c r="A252" s="66">
        <v>4241</v>
      </c>
      <c r="B252" s="67"/>
      <c r="C252" s="68"/>
      <c r="D252" s="69" t="s">
        <v>129</v>
      </c>
      <c r="E252" s="77">
        <v>7.17</v>
      </c>
      <c r="F252" s="77"/>
      <c r="G252" s="77"/>
      <c r="H252" s="77">
        <v>0</v>
      </c>
      <c r="I252" s="70">
        <f t="shared" si="17"/>
        <v>0</v>
      </c>
    </row>
    <row r="253" spans="1:9" x14ac:dyDescent="0.25">
      <c r="A253" s="66"/>
      <c r="B253" s="67"/>
      <c r="C253" s="68"/>
      <c r="D253" s="69"/>
      <c r="E253" s="77"/>
      <c r="F253" s="77"/>
      <c r="G253" s="77"/>
      <c r="H253" s="77">
        <v>0</v>
      </c>
      <c r="I253" s="70">
        <v>0</v>
      </c>
    </row>
    <row r="254" spans="1:9" x14ac:dyDescent="0.25">
      <c r="A254" s="66"/>
      <c r="B254" s="67"/>
      <c r="C254" s="68"/>
      <c r="D254" s="63" t="s">
        <v>83</v>
      </c>
      <c r="E254" s="76">
        <f>SUM(E193+E246)</f>
        <v>73820.13</v>
      </c>
      <c r="F254" s="76">
        <f>SUM(F193+F246)</f>
        <v>77973</v>
      </c>
      <c r="G254" s="76">
        <f>SUM(G193+G246)</f>
        <v>74790.02</v>
      </c>
      <c r="H254" s="77">
        <f t="shared" si="16"/>
        <v>95.917843356033501</v>
      </c>
      <c r="I254" s="70">
        <f t="shared" si="17"/>
        <v>101.31385571930041</v>
      </c>
    </row>
    <row r="255" spans="1:9" x14ac:dyDescent="0.25">
      <c r="A255" s="66"/>
      <c r="B255" s="67"/>
      <c r="C255" s="68"/>
      <c r="D255" s="69"/>
      <c r="E255" s="8"/>
      <c r="F255" s="8"/>
      <c r="G255" s="8"/>
      <c r="H255" s="8"/>
      <c r="I255" s="8"/>
    </row>
    <row r="256" spans="1:9" ht="25.5" x14ac:dyDescent="0.25">
      <c r="A256" s="216" t="s">
        <v>16</v>
      </c>
      <c r="B256" s="217"/>
      <c r="C256" s="218"/>
      <c r="D256" s="135" t="s">
        <v>17</v>
      </c>
      <c r="E256" s="136" t="s">
        <v>27</v>
      </c>
      <c r="F256" s="137" t="s">
        <v>28</v>
      </c>
      <c r="G256" s="137" t="s">
        <v>218</v>
      </c>
      <c r="H256" s="137" t="s">
        <v>223</v>
      </c>
      <c r="I256" s="137" t="s">
        <v>223</v>
      </c>
    </row>
    <row r="257" spans="1:9" x14ac:dyDescent="0.25">
      <c r="A257" s="157"/>
      <c r="B257" s="158"/>
      <c r="C257" s="159"/>
      <c r="D257" s="160" t="s">
        <v>223</v>
      </c>
      <c r="E257" s="161">
        <v>1</v>
      </c>
      <c r="F257" s="161">
        <v>2</v>
      </c>
      <c r="G257" s="161">
        <v>3</v>
      </c>
      <c r="H257" s="162" t="s">
        <v>224</v>
      </c>
      <c r="I257" s="161" t="s">
        <v>225</v>
      </c>
    </row>
    <row r="258" spans="1:9" x14ac:dyDescent="0.25">
      <c r="A258" s="78">
        <v>1013</v>
      </c>
      <c r="B258" s="79"/>
      <c r="C258" s="63"/>
      <c r="D258" s="63" t="s">
        <v>147</v>
      </c>
      <c r="E258" s="8"/>
      <c r="F258" s="8"/>
      <c r="G258" s="8"/>
      <c r="H258" s="8"/>
      <c r="I258" s="8"/>
    </row>
    <row r="259" spans="1:9" x14ac:dyDescent="0.25">
      <c r="A259" s="78">
        <v>101301</v>
      </c>
      <c r="B259" s="79"/>
      <c r="C259" s="63"/>
      <c r="D259" s="63" t="s">
        <v>109</v>
      </c>
      <c r="E259" s="8"/>
      <c r="F259" s="8"/>
      <c r="G259" s="8"/>
      <c r="H259" s="8"/>
      <c r="I259" s="8"/>
    </row>
    <row r="260" spans="1:9" x14ac:dyDescent="0.25">
      <c r="A260" s="219" t="s">
        <v>148</v>
      </c>
      <c r="B260" s="220"/>
      <c r="C260" s="221"/>
      <c r="D260" s="64" t="s">
        <v>149</v>
      </c>
      <c r="E260" s="8"/>
      <c r="F260" s="8"/>
      <c r="G260" s="8"/>
      <c r="H260" s="8"/>
      <c r="I260" s="8"/>
    </row>
    <row r="261" spans="1:9" x14ac:dyDescent="0.25">
      <c r="A261" s="209">
        <v>3</v>
      </c>
      <c r="B261" s="210"/>
      <c r="C261" s="211"/>
      <c r="D261" s="63" t="s">
        <v>8</v>
      </c>
      <c r="E261" s="74">
        <v>4499.83</v>
      </c>
      <c r="F261" s="74">
        <f>SUM(F262+F272)</f>
        <v>8027.0700000000006</v>
      </c>
      <c r="G261" s="74">
        <f>SUM(G262+G272)</f>
        <v>7755.06</v>
      </c>
      <c r="H261" s="75">
        <f>SUM(G261/F261)*100</f>
        <v>96.611341373626985</v>
      </c>
      <c r="I261" s="70">
        <f t="shared" ref="I261:I298" si="18">SUM(G261/E261)*100</f>
        <v>172.34117733336595</v>
      </c>
    </row>
    <row r="262" spans="1:9" x14ac:dyDescent="0.25">
      <c r="A262" s="212">
        <v>31</v>
      </c>
      <c r="B262" s="213"/>
      <c r="C262" s="214"/>
      <c r="D262" s="63" t="s">
        <v>9</v>
      </c>
      <c r="E262" s="74"/>
      <c r="F262" s="74">
        <v>0</v>
      </c>
      <c r="G262" s="74">
        <v>3036.01</v>
      </c>
      <c r="H262" s="75">
        <v>0</v>
      </c>
      <c r="I262" s="70">
        <v>0</v>
      </c>
    </row>
    <row r="263" spans="1:9" x14ac:dyDescent="0.25">
      <c r="A263" s="66">
        <v>311</v>
      </c>
      <c r="B263" s="67"/>
      <c r="C263" s="68"/>
      <c r="D263" s="69" t="s">
        <v>69</v>
      </c>
      <c r="E263" s="75"/>
      <c r="F263" s="75"/>
      <c r="G263" s="75"/>
      <c r="H263" s="75"/>
      <c r="I263" s="70">
        <v>0</v>
      </c>
    </row>
    <row r="264" spans="1:9" x14ac:dyDescent="0.25">
      <c r="A264" s="66">
        <v>3111</v>
      </c>
      <c r="B264" s="67"/>
      <c r="C264" s="68"/>
      <c r="D264" s="69" t="s">
        <v>70</v>
      </c>
      <c r="E264" s="75"/>
      <c r="F264" s="75"/>
      <c r="G264" s="75"/>
      <c r="H264" s="75"/>
      <c r="I264" s="70">
        <v>0</v>
      </c>
    </row>
    <row r="265" spans="1:9" x14ac:dyDescent="0.25">
      <c r="A265" s="66">
        <v>3113</v>
      </c>
      <c r="B265" s="67"/>
      <c r="C265" s="68"/>
      <c r="D265" s="69" t="s">
        <v>71</v>
      </c>
      <c r="E265" s="75"/>
      <c r="F265" s="75"/>
      <c r="G265" s="75"/>
      <c r="H265" s="75"/>
      <c r="I265" s="70">
        <v>0</v>
      </c>
    </row>
    <row r="266" spans="1:9" x14ac:dyDescent="0.25">
      <c r="A266" s="66">
        <v>3114</v>
      </c>
      <c r="B266" s="67"/>
      <c r="C266" s="68"/>
      <c r="D266" s="69" t="s">
        <v>72</v>
      </c>
      <c r="E266" s="75"/>
      <c r="F266" s="75"/>
      <c r="G266" s="75"/>
      <c r="H266" s="75"/>
      <c r="I266" s="70">
        <v>0</v>
      </c>
    </row>
    <row r="267" spans="1:9" x14ac:dyDescent="0.25">
      <c r="A267" s="66">
        <v>312</v>
      </c>
      <c r="B267" s="67"/>
      <c r="C267" s="68"/>
      <c r="D267" s="69" t="s">
        <v>73</v>
      </c>
      <c r="E267" s="75"/>
      <c r="F267" s="75">
        <v>3036.01</v>
      </c>
      <c r="G267" s="75">
        <v>3036.01</v>
      </c>
      <c r="H267" s="75">
        <f>SUM(G267/F267)*100</f>
        <v>100</v>
      </c>
      <c r="I267" s="70">
        <v>0</v>
      </c>
    </row>
    <row r="268" spans="1:9" x14ac:dyDescent="0.25">
      <c r="A268" s="66">
        <v>3121</v>
      </c>
      <c r="B268" s="67"/>
      <c r="C268" s="68"/>
      <c r="D268" s="69" t="s">
        <v>74</v>
      </c>
      <c r="E268" s="75"/>
      <c r="F268" s="75">
        <v>3036.01</v>
      </c>
      <c r="G268" s="75">
        <v>3036.01</v>
      </c>
      <c r="H268" s="75">
        <f>SUM(G268/F268)*100</f>
        <v>100</v>
      </c>
      <c r="I268" s="70">
        <v>0</v>
      </c>
    </row>
    <row r="269" spans="1:9" x14ac:dyDescent="0.25">
      <c r="A269" s="66">
        <v>313</v>
      </c>
      <c r="B269" s="67"/>
      <c r="C269" s="68"/>
      <c r="D269" s="69" t="s">
        <v>75</v>
      </c>
      <c r="E269" s="75"/>
      <c r="F269" s="75"/>
      <c r="G269" s="75"/>
      <c r="H269" s="75"/>
      <c r="I269" s="70">
        <v>0</v>
      </c>
    </row>
    <row r="270" spans="1:9" x14ac:dyDescent="0.25">
      <c r="A270" s="66">
        <v>3131</v>
      </c>
      <c r="B270" s="67"/>
      <c r="C270" s="68"/>
      <c r="D270" s="69" t="s">
        <v>76</v>
      </c>
      <c r="E270" s="75"/>
      <c r="F270" s="75"/>
      <c r="G270" s="75"/>
      <c r="H270" s="75"/>
      <c r="I270" s="70">
        <v>0</v>
      </c>
    </row>
    <row r="271" spans="1:9" ht="25.5" x14ac:dyDescent="0.25">
      <c r="A271" s="66">
        <v>3132</v>
      </c>
      <c r="B271" s="67"/>
      <c r="C271" s="68"/>
      <c r="D271" s="69" t="s">
        <v>77</v>
      </c>
      <c r="E271" s="75"/>
      <c r="F271" s="75"/>
      <c r="G271" s="75"/>
      <c r="H271" s="75"/>
      <c r="I271" s="70">
        <v>0</v>
      </c>
    </row>
    <row r="272" spans="1:9" x14ac:dyDescent="0.25">
      <c r="A272" s="212">
        <v>32</v>
      </c>
      <c r="B272" s="213"/>
      <c r="C272" s="214"/>
      <c r="D272" s="63" t="s">
        <v>18</v>
      </c>
      <c r="E272" s="74">
        <v>4499.83</v>
      </c>
      <c r="F272" s="74">
        <f>SUM(F273+F275+F282)</f>
        <v>8027.0700000000006</v>
      </c>
      <c r="G272" s="74">
        <f>SUM(G273+G275+G282)</f>
        <v>4719.05</v>
      </c>
      <c r="H272" s="75">
        <f>SUM(G272/F272)*100</f>
        <v>58.789197054466946</v>
      </c>
      <c r="I272" s="70">
        <f t="shared" si="18"/>
        <v>104.87173959905152</v>
      </c>
    </row>
    <row r="273" spans="1:9" x14ac:dyDescent="0.25">
      <c r="A273" s="66">
        <v>321</v>
      </c>
      <c r="B273" s="67"/>
      <c r="C273" s="68"/>
      <c r="D273" s="69" t="s">
        <v>78</v>
      </c>
      <c r="E273" s="75"/>
      <c r="F273" s="75">
        <v>394.47</v>
      </c>
      <c r="G273" s="75">
        <v>394.47</v>
      </c>
      <c r="H273" s="75">
        <f t="shared" ref="H273:H279" si="19">SUM(G273/F273)*100</f>
        <v>100</v>
      </c>
      <c r="I273" s="70">
        <v>0</v>
      </c>
    </row>
    <row r="274" spans="1:9" x14ac:dyDescent="0.25">
      <c r="A274" s="66">
        <v>3211</v>
      </c>
      <c r="B274" s="67"/>
      <c r="C274" s="68"/>
      <c r="D274" s="69" t="s">
        <v>79</v>
      </c>
      <c r="E274" s="75"/>
      <c r="F274" s="75">
        <v>394.47</v>
      </c>
      <c r="G274" s="75">
        <v>394.47</v>
      </c>
      <c r="H274" s="75">
        <f t="shared" si="19"/>
        <v>100</v>
      </c>
      <c r="I274" s="70">
        <v>0</v>
      </c>
    </row>
    <row r="275" spans="1:9" ht="25.5" customHeight="1" x14ac:dyDescent="0.25">
      <c r="A275" s="66">
        <v>322</v>
      </c>
      <c r="B275" s="67"/>
      <c r="C275" s="68"/>
      <c r="D275" s="69" t="s">
        <v>91</v>
      </c>
      <c r="E275" s="75">
        <f>SUM(E276:E285)</f>
        <v>4499.83</v>
      </c>
      <c r="F275" s="75">
        <f>SUM(F276:F281)</f>
        <v>7552.6</v>
      </c>
      <c r="G275" s="75">
        <f>SUM(G276:G281)</f>
        <v>4324.58</v>
      </c>
      <c r="H275" s="75">
        <f t="shared" si="19"/>
        <v>57.259486799247938</v>
      </c>
      <c r="I275" s="70">
        <f t="shared" si="18"/>
        <v>96.105408426540563</v>
      </c>
    </row>
    <row r="276" spans="1:9" ht="25.5" x14ac:dyDescent="0.25">
      <c r="A276" s="66">
        <v>3221</v>
      </c>
      <c r="B276" s="67"/>
      <c r="C276" s="68"/>
      <c r="D276" s="69" t="s">
        <v>105</v>
      </c>
      <c r="E276" s="75">
        <v>597.25</v>
      </c>
      <c r="F276" s="75">
        <v>6558.85</v>
      </c>
      <c r="G276" s="75">
        <v>3330.83</v>
      </c>
      <c r="H276" s="75">
        <f t="shared" si="19"/>
        <v>50.783750200111299</v>
      </c>
      <c r="I276" s="70">
        <f t="shared" si="18"/>
        <v>557.69443281707822</v>
      </c>
    </row>
    <row r="277" spans="1:9" x14ac:dyDescent="0.25">
      <c r="A277" s="66">
        <v>3222</v>
      </c>
      <c r="B277" s="67"/>
      <c r="C277" s="68"/>
      <c r="D277" s="69" t="s">
        <v>106</v>
      </c>
      <c r="E277" s="75">
        <v>66.89</v>
      </c>
      <c r="F277" s="75"/>
      <c r="G277" s="75"/>
      <c r="H277" s="75"/>
      <c r="I277" s="70">
        <f t="shared" si="18"/>
        <v>0</v>
      </c>
    </row>
    <row r="278" spans="1:9" x14ac:dyDescent="0.25">
      <c r="A278" s="66">
        <v>3223</v>
      </c>
      <c r="B278" s="67"/>
      <c r="C278" s="68"/>
      <c r="D278" s="69" t="s">
        <v>107</v>
      </c>
      <c r="E278" s="75"/>
      <c r="F278" s="75"/>
      <c r="G278" s="75"/>
      <c r="H278" s="75"/>
      <c r="I278" s="70">
        <v>0</v>
      </c>
    </row>
    <row r="279" spans="1:9" x14ac:dyDescent="0.25">
      <c r="A279" s="66">
        <v>3225</v>
      </c>
      <c r="B279" s="67"/>
      <c r="C279" s="68"/>
      <c r="D279" s="69" t="s">
        <v>112</v>
      </c>
      <c r="E279" s="75">
        <v>3835.69</v>
      </c>
      <c r="F279" s="75">
        <v>993.75</v>
      </c>
      <c r="G279" s="75">
        <v>993.75</v>
      </c>
      <c r="H279" s="75">
        <f t="shared" si="19"/>
        <v>100</v>
      </c>
      <c r="I279" s="70">
        <f>SUM(G279/E279)*100</f>
        <v>25.907985264711176</v>
      </c>
    </row>
    <row r="280" spans="1:9" ht="25.5" x14ac:dyDescent="0.25">
      <c r="A280" s="66">
        <v>3226</v>
      </c>
      <c r="B280" s="67"/>
      <c r="C280" s="68"/>
      <c r="D280" s="69" t="s">
        <v>113</v>
      </c>
      <c r="E280" s="75"/>
      <c r="F280" s="75"/>
      <c r="G280" s="75"/>
      <c r="H280" s="75"/>
      <c r="I280" s="70">
        <v>0</v>
      </c>
    </row>
    <row r="281" spans="1:9" ht="25.5" x14ac:dyDescent="0.25">
      <c r="A281" s="66">
        <v>3227</v>
      </c>
      <c r="B281" s="67"/>
      <c r="C281" s="68"/>
      <c r="D281" s="69" t="s">
        <v>114</v>
      </c>
      <c r="E281" s="75"/>
      <c r="F281" s="75"/>
      <c r="G281" s="75"/>
      <c r="H281" s="75"/>
      <c r="I281" s="70">
        <v>0</v>
      </c>
    </row>
    <row r="282" spans="1:9" x14ac:dyDescent="0.25">
      <c r="A282" s="66">
        <v>323</v>
      </c>
      <c r="B282" s="67"/>
      <c r="C282" s="68"/>
      <c r="D282" s="69" t="s">
        <v>92</v>
      </c>
      <c r="E282" s="75"/>
      <c r="F282" s="75">
        <v>80</v>
      </c>
      <c r="G282" s="75">
        <v>0</v>
      </c>
      <c r="H282" s="75">
        <v>0</v>
      </c>
      <c r="I282" s="70">
        <v>0</v>
      </c>
    </row>
    <row r="283" spans="1:9" x14ac:dyDescent="0.25">
      <c r="A283" s="66">
        <v>3231</v>
      </c>
      <c r="B283" s="67"/>
      <c r="C283" s="68"/>
      <c r="D283" s="69" t="s">
        <v>115</v>
      </c>
      <c r="E283" s="75"/>
      <c r="F283" s="75"/>
      <c r="G283" s="75">
        <v>0</v>
      </c>
      <c r="H283" s="75">
        <v>0</v>
      </c>
      <c r="I283" s="70">
        <v>0</v>
      </c>
    </row>
    <row r="284" spans="1:9" x14ac:dyDescent="0.25">
      <c r="A284" s="66">
        <v>3238</v>
      </c>
      <c r="B284" s="67"/>
      <c r="C284" s="68"/>
      <c r="D284" s="69" t="s">
        <v>139</v>
      </c>
      <c r="E284" s="75"/>
      <c r="F284" s="75"/>
      <c r="G284" s="75"/>
      <c r="H284" s="75"/>
      <c r="I284" s="70">
        <v>0</v>
      </c>
    </row>
    <row r="285" spans="1:9" x14ac:dyDescent="0.25">
      <c r="A285" s="66">
        <v>3239</v>
      </c>
      <c r="B285" s="67"/>
      <c r="C285" s="68"/>
      <c r="D285" s="69" t="s">
        <v>117</v>
      </c>
      <c r="E285" s="75"/>
      <c r="F285" s="75"/>
      <c r="G285" s="75"/>
      <c r="H285" s="75"/>
      <c r="I285" s="70">
        <v>0</v>
      </c>
    </row>
    <row r="286" spans="1:9" ht="38.25" x14ac:dyDescent="0.25">
      <c r="A286" s="71">
        <v>4</v>
      </c>
      <c r="B286" s="72"/>
      <c r="C286" s="73"/>
      <c r="D286" s="63" t="s">
        <v>24</v>
      </c>
      <c r="E286" s="74">
        <v>2584.2800000000002</v>
      </c>
      <c r="F286" s="74">
        <v>2552.9299999999998</v>
      </c>
      <c r="G286" s="74">
        <v>2521.41</v>
      </c>
      <c r="H286" s="75">
        <f>SUM(G286/F286)*100</f>
        <v>98.765340216927228</v>
      </c>
      <c r="I286" s="70">
        <f t="shared" si="18"/>
        <v>97.567214078969755</v>
      </c>
    </row>
    <row r="287" spans="1:9" ht="38.25" x14ac:dyDescent="0.25">
      <c r="A287" s="71">
        <v>42</v>
      </c>
      <c r="B287" s="72"/>
      <c r="C287" s="73"/>
      <c r="D287" s="63" t="s">
        <v>24</v>
      </c>
      <c r="E287" s="74">
        <v>2584.2800000000002</v>
      </c>
      <c r="F287" s="74">
        <f>SUM(F288+F295)</f>
        <v>2552.9300000000003</v>
      </c>
      <c r="G287" s="74">
        <f>SUM(G288+G295)</f>
        <v>2521.41</v>
      </c>
      <c r="H287" s="75">
        <f t="shared" ref="H287:H289" si="20">SUM(G287/F287)*100</f>
        <v>98.7653402169272</v>
      </c>
      <c r="I287" s="70">
        <f t="shared" si="18"/>
        <v>97.567214078969755</v>
      </c>
    </row>
    <row r="288" spans="1:9" x14ac:dyDescent="0.25">
      <c r="A288" s="66">
        <v>422</v>
      </c>
      <c r="B288" s="67"/>
      <c r="C288" s="68"/>
      <c r="D288" s="69" t="s">
        <v>99</v>
      </c>
      <c r="E288" s="75">
        <v>2584.2800000000002</v>
      </c>
      <c r="F288" s="75">
        <v>1835.96</v>
      </c>
      <c r="G288" s="75">
        <v>1835.96</v>
      </c>
      <c r="H288" s="75">
        <f t="shared" si="20"/>
        <v>100</v>
      </c>
      <c r="I288" s="70">
        <f t="shared" si="18"/>
        <v>71.043385391675812</v>
      </c>
    </row>
    <row r="289" spans="1:9" x14ac:dyDescent="0.25">
      <c r="A289" s="66">
        <v>4221</v>
      </c>
      <c r="B289" s="67"/>
      <c r="C289" s="68"/>
      <c r="D289" s="69" t="s">
        <v>123</v>
      </c>
      <c r="E289" s="75">
        <v>0</v>
      </c>
      <c r="F289" s="75">
        <v>1835.96</v>
      </c>
      <c r="G289" s="75">
        <v>1835.96</v>
      </c>
      <c r="H289" s="75">
        <f t="shared" si="20"/>
        <v>100</v>
      </c>
      <c r="I289" s="70">
        <v>0</v>
      </c>
    </row>
    <row r="290" spans="1:9" x14ac:dyDescent="0.25">
      <c r="A290" s="66">
        <v>4222</v>
      </c>
      <c r="B290" s="67"/>
      <c r="C290" s="68"/>
      <c r="D290" s="69" t="s">
        <v>124</v>
      </c>
      <c r="E290" s="75"/>
      <c r="F290" s="75"/>
      <c r="G290" s="75"/>
      <c r="H290" s="75"/>
      <c r="I290" s="70">
        <v>0</v>
      </c>
    </row>
    <row r="291" spans="1:9" x14ac:dyDescent="0.25">
      <c r="A291" s="66">
        <v>4223</v>
      </c>
      <c r="B291" s="67"/>
      <c r="C291" s="68"/>
      <c r="D291" s="69" t="s">
        <v>125</v>
      </c>
      <c r="E291" s="75"/>
      <c r="F291" s="75"/>
      <c r="G291" s="75"/>
      <c r="H291" s="75"/>
      <c r="I291" s="70">
        <v>0</v>
      </c>
    </row>
    <row r="292" spans="1:9" x14ac:dyDescent="0.25">
      <c r="A292" s="66">
        <v>4225</v>
      </c>
      <c r="B292" s="67"/>
      <c r="C292" s="68"/>
      <c r="D292" s="69" t="s">
        <v>126</v>
      </c>
      <c r="E292" s="75"/>
      <c r="F292" s="75"/>
      <c r="G292" s="75"/>
      <c r="H292" s="75"/>
      <c r="I292" s="70">
        <v>0</v>
      </c>
    </row>
    <row r="293" spans="1:9" x14ac:dyDescent="0.25">
      <c r="A293" s="66">
        <v>4226</v>
      </c>
      <c r="B293" s="67"/>
      <c r="C293" s="68"/>
      <c r="D293" s="69" t="s">
        <v>127</v>
      </c>
      <c r="E293" s="75"/>
      <c r="F293" s="75"/>
      <c r="G293" s="75"/>
      <c r="H293" s="75"/>
      <c r="I293" s="70">
        <v>0</v>
      </c>
    </row>
    <row r="294" spans="1:9" ht="25.5" x14ac:dyDescent="0.25">
      <c r="A294" s="66">
        <v>4227</v>
      </c>
      <c r="B294" s="67"/>
      <c r="C294" s="68"/>
      <c r="D294" s="69" t="s">
        <v>128</v>
      </c>
      <c r="E294" s="75">
        <v>2584.2800000000002</v>
      </c>
      <c r="F294" s="75"/>
      <c r="G294" s="75"/>
      <c r="H294" s="75"/>
      <c r="I294" s="70">
        <f t="shared" si="18"/>
        <v>0</v>
      </c>
    </row>
    <row r="295" spans="1:9" ht="25.5" x14ac:dyDescent="0.25">
      <c r="A295" s="66">
        <v>424</v>
      </c>
      <c r="B295" s="67"/>
      <c r="C295" s="68"/>
      <c r="D295" s="69" t="s">
        <v>100</v>
      </c>
      <c r="E295" s="75"/>
      <c r="F295" s="75">
        <v>716.97</v>
      </c>
      <c r="G295" s="75">
        <v>685.45</v>
      </c>
      <c r="H295" s="75">
        <v>0</v>
      </c>
      <c r="I295" s="70">
        <v>0</v>
      </c>
    </row>
    <row r="296" spans="1:9" x14ac:dyDescent="0.25">
      <c r="A296" s="66">
        <v>4241</v>
      </c>
      <c r="B296" s="67"/>
      <c r="C296" s="68"/>
      <c r="D296" s="69" t="s">
        <v>129</v>
      </c>
      <c r="E296" s="75"/>
      <c r="F296" s="75">
        <v>716.97</v>
      </c>
      <c r="G296" s="75">
        <v>685.45</v>
      </c>
      <c r="H296" s="75">
        <v>0</v>
      </c>
      <c r="I296" s="70">
        <v>0</v>
      </c>
    </row>
    <row r="297" spans="1:9" x14ac:dyDescent="0.25">
      <c r="A297" s="66"/>
      <c r="B297" s="67"/>
      <c r="C297" s="68"/>
      <c r="D297" s="69"/>
      <c r="E297" s="75"/>
      <c r="F297" s="75"/>
      <c r="G297" s="75"/>
      <c r="H297" s="75"/>
      <c r="I297" s="70">
        <v>0</v>
      </c>
    </row>
    <row r="298" spans="1:9" x14ac:dyDescent="0.25">
      <c r="A298" s="66"/>
      <c r="B298" s="67"/>
      <c r="C298" s="68"/>
      <c r="D298" s="63" t="s">
        <v>83</v>
      </c>
      <c r="E298" s="74">
        <f>SUM(E261+E286)</f>
        <v>7084.1100000000006</v>
      </c>
      <c r="F298" s="74">
        <v>10580</v>
      </c>
      <c r="G298" s="74">
        <f>SUM(G261+G286)</f>
        <v>10276.470000000001</v>
      </c>
      <c r="H298" s="75">
        <f>SUM(G298/F298)*100</f>
        <v>97.131096408317603</v>
      </c>
      <c r="I298" s="70">
        <f t="shared" si="18"/>
        <v>145.0636706657576</v>
      </c>
    </row>
    <row r="299" spans="1:9" x14ac:dyDescent="0.25">
      <c r="A299" s="66"/>
      <c r="B299" s="67"/>
      <c r="C299" s="68"/>
      <c r="D299" s="69"/>
      <c r="E299" s="8"/>
      <c r="F299" s="8"/>
      <c r="G299" s="8"/>
      <c r="H299" s="8"/>
      <c r="I299" s="8"/>
    </row>
    <row r="300" spans="1:9" ht="25.5" x14ac:dyDescent="0.25">
      <c r="A300" s="216" t="s">
        <v>16</v>
      </c>
      <c r="B300" s="217"/>
      <c r="C300" s="218"/>
      <c r="D300" s="135" t="s">
        <v>17</v>
      </c>
      <c r="E300" s="136" t="s">
        <v>27</v>
      </c>
      <c r="F300" s="137" t="s">
        <v>28</v>
      </c>
      <c r="G300" s="137" t="s">
        <v>218</v>
      </c>
      <c r="H300" s="137" t="s">
        <v>223</v>
      </c>
      <c r="I300" s="137" t="s">
        <v>223</v>
      </c>
    </row>
    <row r="301" spans="1:9" x14ac:dyDescent="0.25">
      <c r="A301" s="157"/>
      <c r="B301" s="158"/>
      <c r="C301" s="159"/>
      <c r="D301" s="160" t="s">
        <v>223</v>
      </c>
      <c r="E301" s="161">
        <v>1</v>
      </c>
      <c r="F301" s="161">
        <v>2</v>
      </c>
      <c r="G301" s="161">
        <v>3</v>
      </c>
      <c r="H301" s="162" t="s">
        <v>224</v>
      </c>
      <c r="I301" s="161" t="s">
        <v>225</v>
      </c>
    </row>
    <row r="302" spans="1:9" x14ac:dyDescent="0.25">
      <c r="A302" s="78"/>
      <c r="B302" s="79">
        <v>1013</v>
      </c>
      <c r="C302" s="63"/>
      <c r="D302" s="63" t="s">
        <v>147</v>
      </c>
      <c r="E302" s="8"/>
      <c r="F302" s="8"/>
      <c r="G302" s="8"/>
      <c r="H302" s="8"/>
      <c r="I302" s="8"/>
    </row>
    <row r="303" spans="1:9" x14ac:dyDescent="0.25">
      <c r="A303" s="224" t="s">
        <v>108</v>
      </c>
      <c r="B303" s="225"/>
      <c r="C303" s="63"/>
      <c r="D303" s="63" t="s">
        <v>109</v>
      </c>
      <c r="E303" s="8"/>
      <c r="F303" s="8"/>
      <c r="G303" s="8"/>
      <c r="H303" s="8"/>
      <c r="I303" s="8"/>
    </row>
    <row r="304" spans="1:9" ht="38.25" x14ac:dyDescent="0.25">
      <c r="A304" s="219" t="s">
        <v>150</v>
      </c>
      <c r="B304" s="220"/>
      <c r="C304" s="221"/>
      <c r="D304" s="64" t="s">
        <v>151</v>
      </c>
      <c r="E304" s="8"/>
      <c r="F304" s="8"/>
      <c r="G304" s="8"/>
      <c r="H304" s="8"/>
      <c r="I304" s="8"/>
    </row>
    <row r="305" spans="1:9" x14ac:dyDescent="0.25">
      <c r="A305" s="209">
        <v>3</v>
      </c>
      <c r="B305" s="210"/>
      <c r="C305" s="211"/>
      <c r="D305" s="63" t="s">
        <v>8</v>
      </c>
      <c r="E305" s="74">
        <f>SUM(E306+E311+E344+E348)</f>
        <v>11483.74</v>
      </c>
      <c r="F305" s="74">
        <f>SUM(F306+F311+F344+F348)</f>
        <v>14510.4</v>
      </c>
      <c r="G305" s="74">
        <f>SUM(G306+G311+G344+G348)</f>
        <v>15725.079999999998</v>
      </c>
      <c r="H305" s="75">
        <f>SUM(G305/F305)*100</f>
        <v>108.37109934943211</v>
      </c>
      <c r="I305" s="70">
        <f t="shared" ref="I305" si="21">SUM(G305/E305)*100</f>
        <v>136.93343806111943</v>
      </c>
    </row>
    <row r="306" spans="1:9" x14ac:dyDescent="0.25">
      <c r="A306" s="212">
        <v>31</v>
      </c>
      <c r="B306" s="213"/>
      <c r="C306" s="214"/>
      <c r="D306" s="63" t="s">
        <v>9</v>
      </c>
      <c r="E306" s="74">
        <v>0</v>
      </c>
      <c r="F306" s="74">
        <v>0</v>
      </c>
      <c r="G306" s="74">
        <v>20</v>
      </c>
      <c r="H306" s="75">
        <v>0</v>
      </c>
      <c r="I306" s="75">
        <v>0</v>
      </c>
    </row>
    <row r="307" spans="1:9" x14ac:dyDescent="0.25">
      <c r="A307" s="66">
        <v>311</v>
      </c>
      <c r="B307" s="67"/>
      <c r="C307" s="68"/>
      <c r="D307" s="69" t="s">
        <v>69</v>
      </c>
      <c r="E307" s="75">
        <v>0</v>
      </c>
      <c r="F307" s="75">
        <v>0</v>
      </c>
      <c r="G307" s="75">
        <v>0</v>
      </c>
      <c r="H307" s="75">
        <v>0</v>
      </c>
      <c r="I307" s="75">
        <v>0</v>
      </c>
    </row>
    <row r="308" spans="1:9" x14ac:dyDescent="0.25">
      <c r="A308" s="66">
        <v>312</v>
      </c>
      <c r="B308" s="67"/>
      <c r="C308" s="68"/>
      <c r="D308" s="69" t="s">
        <v>73</v>
      </c>
      <c r="E308" s="75">
        <v>0</v>
      </c>
      <c r="F308" s="75">
        <v>0</v>
      </c>
      <c r="G308" s="75">
        <v>0</v>
      </c>
      <c r="H308" s="75">
        <v>0</v>
      </c>
      <c r="I308" s="75">
        <v>0</v>
      </c>
    </row>
    <row r="309" spans="1:9" x14ac:dyDescent="0.25">
      <c r="A309" s="66">
        <v>3121</v>
      </c>
      <c r="B309" s="67"/>
      <c r="C309" s="68"/>
      <c r="D309" s="69" t="s">
        <v>74</v>
      </c>
      <c r="E309" s="75">
        <v>0</v>
      </c>
      <c r="F309" s="75">
        <v>0</v>
      </c>
      <c r="G309" s="75">
        <v>20</v>
      </c>
      <c r="H309" s="75">
        <v>0</v>
      </c>
      <c r="I309" s="75">
        <v>0</v>
      </c>
    </row>
    <row r="310" spans="1:9" x14ac:dyDescent="0.25">
      <c r="A310" s="66">
        <v>313</v>
      </c>
      <c r="B310" s="67"/>
      <c r="C310" s="68"/>
      <c r="D310" s="69" t="s">
        <v>75</v>
      </c>
      <c r="E310" s="75">
        <v>0</v>
      </c>
      <c r="F310" s="75">
        <v>0</v>
      </c>
      <c r="G310" s="75">
        <v>0</v>
      </c>
      <c r="H310" s="75">
        <v>0</v>
      </c>
      <c r="I310" s="75">
        <v>0</v>
      </c>
    </row>
    <row r="311" spans="1:9" x14ac:dyDescent="0.25">
      <c r="A311" s="212">
        <v>32</v>
      </c>
      <c r="B311" s="213"/>
      <c r="C311" s="214"/>
      <c r="D311" s="63" t="s">
        <v>18</v>
      </c>
      <c r="E311" s="74">
        <f>SUM(E312+E317+E325+E335+E336)</f>
        <v>11483.74</v>
      </c>
      <c r="F311" s="74">
        <f>SUM(F312+F317+F325+F335+F336)</f>
        <v>13310.4</v>
      </c>
      <c r="G311" s="74">
        <f>SUM(G312+G317+G325+G335+G336)</f>
        <v>14460.109999999999</v>
      </c>
      <c r="H311" s="75">
        <f t="shared" ref="H311:H358" si="22">SUM(G311/F311)*100</f>
        <v>108.63768181271787</v>
      </c>
      <c r="I311" s="70">
        <f t="shared" ref="I311:I313" si="23">SUM(G311/E311)*100</f>
        <v>125.91812423478761</v>
      </c>
    </row>
    <row r="312" spans="1:9" x14ac:dyDescent="0.25">
      <c r="A312" s="66">
        <v>321</v>
      </c>
      <c r="B312" s="67"/>
      <c r="C312" s="68"/>
      <c r="D312" s="69" t="s">
        <v>78</v>
      </c>
      <c r="E312" s="75">
        <f>SUM(E313:E316)</f>
        <v>238.9</v>
      </c>
      <c r="F312" s="75">
        <f>SUM(F313:F316)</f>
        <v>292.39999999999998</v>
      </c>
      <c r="G312" s="75">
        <f>SUM(G313:G316)</f>
        <v>212.32</v>
      </c>
      <c r="H312" s="75">
        <f t="shared" si="22"/>
        <v>72.612859097127227</v>
      </c>
      <c r="I312" s="70">
        <f t="shared" si="23"/>
        <v>88.87400586019254</v>
      </c>
    </row>
    <row r="313" spans="1:9" x14ac:dyDescent="0.25">
      <c r="A313" s="66">
        <v>3211</v>
      </c>
      <c r="B313" s="67"/>
      <c r="C313" s="68"/>
      <c r="D313" s="69" t="s">
        <v>79</v>
      </c>
      <c r="E313" s="75">
        <v>238.9</v>
      </c>
      <c r="F313" s="75">
        <v>292.39999999999998</v>
      </c>
      <c r="G313" s="75">
        <v>212.32</v>
      </c>
      <c r="H313" s="75">
        <f t="shared" si="22"/>
        <v>72.612859097127227</v>
      </c>
      <c r="I313" s="70">
        <f t="shared" si="23"/>
        <v>88.87400586019254</v>
      </c>
    </row>
    <row r="314" spans="1:9" ht="25.5" x14ac:dyDescent="0.25">
      <c r="A314" s="66">
        <v>3212</v>
      </c>
      <c r="B314" s="67"/>
      <c r="C314" s="68"/>
      <c r="D314" s="69" t="s">
        <v>133</v>
      </c>
      <c r="E314" s="75">
        <v>0</v>
      </c>
      <c r="F314" s="75">
        <v>0</v>
      </c>
      <c r="G314" s="75">
        <v>0</v>
      </c>
      <c r="H314" s="75">
        <v>0</v>
      </c>
      <c r="I314" s="75">
        <v>0</v>
      </c>
    </row>
    <row r="315" spans="1:9" x14ac:dyDescent="0.25">
      <c r="A315" s="66">
        <v>3213</v>
      </c>
      <c r="B315" s="67"/>
      <c r="C315" s="68"/>
      <c r="D315" s="69" t="s">
        <v>81</v>
      </c>
      <c r="E315" s="75">
        <v>0</v>
      </c>
      <c r="F315" s="75">
        <v>0</v>
      </c>
      <c r="G315" s="75">
        <v>0</v>
      </c>
      <c r="H315" s="75">
        <v>0</v>
      </c>
      <c r="I315" s="75">
        <v>0</v>
      </c>
    </row>
    <row r="316" spans="1:9" ht="25.5" x14ac:dyDescent="0.25">
      <c r="A316" s="66">
        <v>3214</v>
      </c>
      <c r="B316" s="67"/>
      <c r="C316" s="68"/>
      <c r="D316" s="69" t="s">
        <v>82</v>
      </c>
      <c r="E316" s="75">
        <v>0</v>
      </c>
      <c r="F316" s="75">
        <v>0</v>
      </c>
      <c r="G316" s="75">
        <v>0</v>
      </c>
      <c r="H316" s="75">
        <v>0</v>
      </c>
      <c r="I316" s="75">
        <v>0</v>
      </c>
    </row>
    <row r="317" spans="1:9" x14ac:dyDescent="0.25">
      <c r="A317" s="66">
        <v>322</v>
      </c>
      <c r="B317" s="67"/>
      <c r="C317" s="68"/>
      <c r="D317" s="69" t="s">
        <v>91</v>
      </c>
      <c r="E317" s="75">
        <f>SUM(E318:E324)</f>
        <v>2136.83</v>
      </c>
      <c r="F317" s="75">
        <f>SUM(F318:F324)</f>
        <v>1830</v>
      </c>
      <c r="G317" s="75">
        <f>SUM(G318:G324)</f>
        <v>2416.4899999999998</v>
      </c>
      <c r="H317" s="75">
        <f t="shared" si="22"/>
        <v>132.04863387978142</v>
      </c>
      <c r="I317" s="70">
        <f t="shared" ref="I317" si="24">SUM(G317/E317)*100</f>
        <v>113.08761108745196</v>
      </c>
    </row>
    <row r="318" spans="1:9" ht="25.5" x14ac:dyDescent="0.25">
      <c r="A318" s="66">
        <v>3221</v>
      </c>
      <c r="B318" s="67"/>
      <c r="C318" s="68"/>
      <c r="D318" s="69" t="s">
        <v>105</v>
      </c>
      <c r="E318" s="75">
        <v>0</v>
      </c>
      <c r="F318" s="75">
        <v>1830</v>
      </c>
      <c r="G318" s="75">
        <v>1152.02</v>
      </c>
      <c r="H318" s="75">
        <f t="shared" si="22"/>
        <v>62.951912568306014</v>
      </c>
      <c r="I318" s="70">
        <v>0</v>
      </c>
    </row>
    <row r="319" spans="1:9" x14ac:dyDescent="0.25">
      <c r="A319" s="66">
        <v>3222</v>
      </c>
      <c r="B319" s="67"/>
      <c r="C319" s="68"/>
      <c r="D319" s="69" t="s">
        <v>106</v>
      </c>
      <c r="E319" s="75">
        <v>2136.83</v>
      </c>
      <c r="F319" s="75">
        <v>0</v>
      </c>
      <c r="G319" s="75">
        <v>1264.47</v>
      </c>
      <c r="H319" s="75">
        <v>0</v>
      </c>
      <c r="I319" s="75">
        <v>0</v>
      </c>
    </row>
    <row r="320" spans="1:9" x14ac:dyDescent="0.25">
      <c r="A320" s="66">
        <v>3223</v>
      </c>
      <c r="B320" s="67"/>
      <c r="C320" s="68"/>
      <c r="D320" s="69" t="s">
        <v>107</v>
      </c>
      <c r="E320" s="75">
        <v>0</v>
      </c>
      <c r="F320" s="75">
        <v>0</v>
      </c>
      <c r="G320" s="75">
        <v>0</v>
      </c>
      <c r="H320" s="75">
        <v>0</v>
      </c>
      <c r="I320" s="75">
        <v>0</v>
      </c>
    </row>
    <row r="321" spans="1:9" ht="25.5" x14ac:dyDescent="0.25">
      <c r="A321" s="66">
        <v>3224</v>
      </c>
      <c r="B321" s="67"/>
      <c r="C321" s="68"/>
      <c r="D321" s="69" t="s">
        <v>111</v>
      </c>
      <c r="E321" s="75">
        <v>0</v>
      </c>
      <c r="F321" s="75">
        <v>0</v>
      </c>
      <c r="G321" s="75">
        <v>0</v>
      </c>
      <c r="H321" s="75">
        <v>0</v>
      </c>
      <c r="I321" s="75">
        <v>0</v>
      </c>
    </row>
    <row r="322" spans="1:9" x14ac:dyDescent="0.25">
      <c r="A322" s="66">
        <v>3225</v>
      </c>
      <c r="B322" s="67"/>
      <c r="C322" s="68"/>
      <c r="D322" s="69" t="s">
        <v>112</v>
      </c>
      <c r="E322" s="75">
        <v>0</v>
      </c>
      <c r="F322" s="75">
        <v>0</v>
      </c>
      <c r="G322" s="75">
        <v>0</v>
      </c>
      <c r="H322" s="75">
        <v>0</v>
      </c>
      <c r="I322" s="75">
        <v>0</v>
      </c>
    </row>
    <row r="323" spans="1:9" ht="25.5" x14ac:dyDescent="0.25">
      <c r="A323" s="66">
        <v>3226</v>
      </c>
      <c r="B323" s="67"/>
      <c r="C323" s="68"/>
      <c r="D323" s="69" t="s">
        <v>113</v>
      </c>
      <c r="E323" s="75">
        <v>0</v>
      </c>
      <c r="F323" s="75">
        <v>0</v>
      </c>
      <c r="G323" s="75">
        <v>0</v>
      </c>
      <c r="H323" s="75">
        <v>0</v>
      </c>
      <c r="I323" s="75">
        <v>0</v>
      </c>
    </row>
    <row r="324" spans="1:9" ht="25.5" x14ac:dyDescent="0.25">
      <c r="A324" s="66">
        <v>3227</v>
      </c>
      <c r="B324" s="67"/>
      <c r="C324" s="68"/>
      <c r="D324" s="69" t="s">
        <v>114</v>
      </c>
      <c r="E324" s="75">
        <v>0</v>
      </c>
      <c r="F324" s="75">
        <v>0</v>
      </c>
      <c r="G324" s="75">
        <v>0</v>
      </c>
      <c r="H324" s="75">
        <v>0</v>
      </c>
      <c r="I324" s="75">
        <v>0</v>
      </c>
    </row>
    <row r="325" spans="1:9" x14ac:dyDescent="0.25">
      <c r="A325" s="66">
        <v>323</v>
      </c>
      <c r="B325" s="67"/>
      <c r="C325" s="68"/>
      <c r="D325" s="69" t="s">
        <v>92</v>
      </c>
      <c r="E325" s="75">
        <f>SUM(E326:E334)</f>
        <v>6330.78</v>
      </c>
      <c r="F325" s="75">
        <f>SUM(F326:F334)</f>
        <v>8110</v>
      </c>
      <c r="G325" s="75">
        <f>SUM(G326:G334)</f>
        <v>8317.66</v>
      </c>
      <c r="H325" s="75">
        <f t="shared" si="22"/>
        <v>102.56054254007398</v>
      </c>
      <c r="I325" s="70">
        <f t="shared" ref="I325:I326" si="25">SUM(G325/E325)*100</f>
        <v>131.38444235939332</v>
      </c>
    </row>
    <row r="326" spans="1:9" x14ac:dyDescent="0.25">
      <c r="A326" s="66">
        <v>3231</v>
      </c>
      <c r="B326" s="67"/>
      <c r="C326" s="68"/>
      <c r="D326" s="69" t="s">
        <v>115</v>
      </c>
      <c r="E326" s="75">
        <v>5936.59</v>
      </c>
      <c r="F326" s="75">
        <v>7450</v>
      </c>
      <c r="G326" s="75">
        <v>7657.66</v>
      </c>
      <c r="H326" s="75">
        <f t="shared" si="22"/>
        <v>102.78738255033556</v>
      </c>
      <c r="I326" s="70">
        <f t="shared" si="25"/>
        <v>128.9908853399005</v>
      </c>
    </row>
    <row r="327" spans="1:9" ht="25.5" x14ac:dyDescent="0.25">
      <c r="A327" s="66">
        <v>3232</v>
      </c>
      <c r="B327" s="67"/>
      <c r="C327" s="68"/>
      <c r="D327" s="69" t="s">
        <v>116</v>
      </c>
      <c r="E327" s="75">
        <v>0</v>
      </c>
      <c r="F327" s="75">
        <v>0</v>
      </c>
      <c r="G327" s="75">
        <v>0</v>
      </c>
      <c r="H327" s="75">
        <v>0</v>
      </c>
      <c r="I327" s="75">
        <v>0</v>
      </c>
    </row>
    <row r="328" spans="1:9" x14ac:dyDescent="0.25">
      <c r="A328" s="66">
        <v>3233</v>
      </c>
      <c r="B328" s="67"/>
      <c r="C328" s="68"/>
      <c r="D328" s="69" t="s">
        <v>134</v>
      </c>
      <c r="E328" s="75">
        <v>0</v>
      </c>
      <c r="F328" s="75">
        <v>0</v>
      </c>
      <c r="G328" s="75">
        <v>0</v>
      </c>
      <c r="H328" s="75">
        <v>0</v>
      </c>
      <c r="I328" s="75">
        <v>0</v>
      </c>
    </row>
    <row r="329" spans="1:9" x14ac:dyDescent="0.25">
      <c r="A329" s="66">
        <v>3234</v>
      </c>
      <c r="B329" s="67"/>
      <c r="C329" s="68"/>
      <c r="D329" s="69" t="s">
        <v>135</v>
      </c>
      <c r="E329" s="75">
        <v>0</v>
      </c>
      <c r="F329" s="75">
        <v>0</v>
      </c>
      <c r="G329" s="75">
        <v>0</v>
      </c>
      <c r="H329" s="75">
        <v>0</v>
      </c>
      <c r="I329" s="75">
        <v>0</v>
      </c>
    </row>
    <row r="330" spans="1:9" x14ac:dyDescent="0.25">
      <c r="A330" s="66">
        <v>3235</v>
      </c>
      <c r="B330" s="67"/>
      <c r="C330" s="68"/>
      <c r="D330" s="69" t="s">
        <v>136</v>
      </c>
      <c r="E330" s="75">
        <v>0</v>
      </c>
      <c r="F330" s="75">
        <v>0</v>
      </c>
      <c r="G330" s="75">
        <v>0</v>
      </c>
      <c r="H330" s="75">
        <v>0</v>
      </c>
      <c r="I330" s="75">
        <v>0</v>
      </c>
    </row>
    <row r="331" spans="1:9" x14ac:dyDescent="0.25">
      <c r="A331" s="66">
        <v>3236</v>
      </c>
      <c r="B331" s="67"/>
      <c r="C331" s="68"/>
      <c r="D331" s="69" t="s">
        <v>137</v>
      </c>
      <c r="E331" s="75">
        <v>0</v>
      </c>
      <c r="F331" s="75">
        <v>0</v>
      </c>
      <c r="G331" s="75">
        <v>0</v>
      </c>
      <c r="H331" s="75">
        <v>0</v>
      </c>
      <c r="I331" s="75">
        <v>0</v>
      </c>
    </row>
    <row r="332" spans="1:9" x14ac:dyDescent="0.25">
      <c r="A332" s="66">
        <v>3237</v>
      </c>
      <c r="B332" s="67"/>
      <c r="C332" s="68"/>
      <c r="D332" s="69" t="s">
        <v>138</v>
      </c>
      <c r="E332" s="75">
        <v>0</v>
      </c>
      <c r="F332" s="75">
        <v>0</v>
      </c>
      <c r="G332" s="75">
        <v>0</v>
      </c>
      <c r="H332" s="75">
        <v>0</v>
      </c>
      <c r="I332" s="75">
        <v>0</v>
      </c>
    </row>
    <row r="333" spans="1:9" x14ac:dyDescent="0.25">
      <c r="A333" s="66">
        <v>3238</v>
      </c>
      <c r="B333" s="67"/>
      <c r="C333" s="68"/>
      <c r="D333" s="69" t="s">
        <v>139</v>
      </c>
      <c r="E333" s="75">
        <v>0</v>
      </c>
      <c r="F333" s="75">
        <v>0</v>
      </c>
      <c r="G333" s="75">
        <v>0</v>
      </c>
      <c r="H333" s="75">
        <v>0</v>
      </c>
      <c r="I333" s="75">
        <v>0</v>
      </c>
    </row>
    <row r="334" spans="1:9" x14ac:dyDescent="0.25">
      <c r="A334" s="66">
        <v>3239</v>
      </c>
      <c r="B334" s="67"/>
      <c r="C334" s="68"/>
      <c r="D334" s="69" t="s">
        <v>117</v>
      </c>
      <c r="E334" s="75">
        <v>394.19</v>
      </c>
      <c r="F334" s="75">
        <v>660</v>
      </c>
      <c r="G334" s="75">
        <v>660</v>
      </c>
      <c r="H334" s="75">
        <f t="shared" si="22"/>
        <v>100</v>
      </c>
      <c r="I334" s="70">
        <f t="shared" ref="I334" si="26">SUM(G334/E334)*100</f>
        <v>167.43194906009793</v>
      </c>
    </row>
    <row r="335" spans="1:9" ht="25.5" customHeight="1" x14ac:dyDescent="0.25">
      <c r="A335" s="66">
        <v>324</v>
      </c>
      <c r="B335" s="67"/>
      <c r="C335" s="68"/>
      <c r="D335" s="69" t="s">
        <v>93</v>
      </c>
      <c r="E335" s="75">
        <v>0</v>
      </c>
      <c r="F335" s="75">
        <v>0</v>
      </c>
      <c r="G335" s="75">
        <v>0</v>
      </c>
      <c r="H335" s="75">
        <v>0</v>
      </c>
      <c r="I335" s="75">
        <v>0</v>
      </c>
    </row>
    <row r="336" spans="1:9" ht="25.5" x14ac:dyDescent="0.25">
      <c r="A336" s="66">
        <v>329</v>
      </c>
      <c r="B336" s="67"/>
      <c r="C336" s="68"/>
      <c r="D336" s="69" t="s">
        <v>94</v>
      </c>
      <c r="E336" s="75">
        <f>SUM(E337:E343)</f>
        <v>2777.23</v>
      </c>
      <c r="F336" s="75">
        <f>SUM(F337:F343)</f>
        <v>3078</v>
      </c>
      <c r="G336" s="75">
        <f>SUM(G337:G343)</f>
        <v>3513.64</v>
      </c>
      <c r="H336" s="75">
        <f t="shared" si="22"/>
        <v>114.15334632878491</v>
      </c>
      <c r="I336" s="70">
        <f t="shared" ref="I336" si="27">SUM(G336/E336)*100</f>
        <v>126.51598895302155</v>
      </c>
    </row>
    <row r="337" spans="1:9" ht="38.25" x14ac:dyDescent="0.25">
      <c r="A337" s="66">
        <v>3291</v>
      </c>
      <c r="B337" s="67"/>
      <c r="C337" s="68"/>
      <c r="D337" s="69" t="s">
        <v>141</v>
      </c>
      <c r="E337" s="75">
        <v>0</v>
      </c>
      <c r="F337" s="75">
        <v>0</v>
      </c>
      <c r="G337" s="75">
        <v>0</v>
      </c>
      <c r="H337" s="75">
        <v>0</v>
      </c>
      <c r="I337" s="75">
        <v>0</v>
      </c>
    </row>
    <row r="338" spans="1:9" x14ac:dyDescent="0.25">
      <c r="A338" s="66">
        <v>3292</v>
      </c>
      <c r="B338" s="67"/>
      <c r="C338" s="68"/>
      <c r="D338" s="69" t="s">
        <v>142</v>
      </c>
      <c r="E338" s="75">
        <v>1130.8</v>
      </c>
      <c r="F338" s="75">
        <v>1228</v>
      </c>
      <c r="G338" s="75">
        <v>1228</v>
      </c>
      <c r="H338" s="75">
        <f t="shared" si="22"/>
        <v>100</v>
      </c>
      <c r="I338" s="70">
        <f t="shared" ref="I338" si="28">SUM(G338/E338)*100</f>
        <v>108.59568447117086</v>
      </c>
    </row>
    <row r="339" spans="1:9" x14ac:dyDescent="0.25">
      <c r="A339" s="66">
        <v>3293</v>
      </c>
      <c r="B339" s="67"/>
      <c r="C339" s="68"/>
      <c r="D339" s="69" t="s">
        <v>198</v>
      </c>
      <c r="E339" s="75">
        <v>0</v>
      </c>
      <c r="F339" s="75">
        <v>0</v>
      </c>
      <c r="G339" s="75">
        <v>0</v>
      </c>
      <c r="H339" s="75">
        <v>0</v>
      </c>
      <c r="I339" s="75">
        <v>0</v>
      </c>
    </row>
    <row r="340" spans="1:9" x14ac:dyDescent="0.25">
      <c r="A340" s="66">
        <v>3294</v>
      </c>
      <c r="B340" s="67"/>
      <c r="C340" s="68"/>
      <c r="D340" s="69" t="s">
        <v>144</v>
      </c>
      <c r="E340" s="75">
        <v>0</v>
      </c>
      <c r="F340" s="75">
        <v>0</v>
      </c>
      <c r="G340" s="75">
        <v>0</v>
      </c>
      <c r="H340" s="75">
        <v>0</v>
      </c>
      <c r="I340" s="75">
        <v>0</v>
      </c>
    </row>
    <row r="341" spans="1:9" x14ac:dyDescent="0.25">
      <c r="A341" s="66">
        <v>3295</v>
      </c>
      <c r="B341" s="67"/>
      <c r="C341" s="68"/>
      <c r="D341" s="69" t="s">
        <v>118</v>
      </c>
      <c r="E341" s="75">
        <v>0</v>
      </c>
      <c r="F341" s="75">
        <v>0</v>
      </c>
      <c r="G341" s="75">
        <v>0</v>
      </c>
      <c r="H341" s="75">
        <v>0</v>
      </c>
      <c r="I341" s="75">
        <v>0</v>
      </c>
    </row>
    <row r="342" spans="1:9" x14ac:dyDescent="0.25">
      <c r="A342" s="66">
        <v>3296</v>
      </c>
      <c r="B342" s="67"/>
      <c r="C342" s="68"/>
      <c r="D342" s="69" t="s">
        <v>145</v>
      </c>
      <c r="E342" s="75">
        <v>0</v>
      </c>
      <c r="F342" s="75">
        <v>0</v>
      </c>
      <c r="G342" s="75">
        <v>0</v>
      </c>
      <c r="H342" s="75">
        <v>0</v>
      </c>
      <c r="I342" s="75">
        <v>0</v>
      </c>
    </row>
    <row r="343" spans="1:9" ht="25.5" x14ac:dyDescent="0.25">
      <c r="A343" s="66">
        <v>3299</v>
      </c>
      <c r="B343" s="67"/>
      <c r="C343" s="68"/>
      <c r="D343" s="69" t="s">
        <v>94</v>
      </c>
      <c r="E343" s="75">
        <v>1646.43</v>
      </c>
      <c r="F343" s="75">
        <v>1850</v>
      </c>
      <c r="G343" s="75">
        <v>2285.64</v>
      </c>
      <c r="H343" s="75">
        <f t="shared" si="22"/>
        <v>123.5481081081081</v>
      </c>
      <c r="I343" s="70">
        <f t="shared" ref="I343" si="29">SUM(G343/E343)*100</f>
        <v>138.82400102038957</v>
      </c>
    </row>
    <row r="344" spans="1:9" x14ac:dyDescent="0.25">
      <c r="A344" s="71">
        <v>34</v>
      </c>
      <c r="B344" s="72"/>
      <c r="C344" s="73"/>
      <c r="D344" s="63" t="s">
        <v>95</v>
      </c>
      <c r="E344" s="74">
        <v>0</v>
      </c>
      <c r="F344" s="74">
        <v>0</v>
      </c>
      <c r="G344" s="74">
        <v>0</v>
      </c>
      <c r="H344" s="75">
        <v>0</v>
      </c>
      <c r="I344" s="75">
        <v>0</v>
      </c>
    </row>
    <row r="345" spans="1:9" x14ac:dyDescent="0.25">
      <c r="A345" s="66">
        <v>343</v>
      </c>
      <c r="B345" s="67"/>
      <c r="C345" s="68"/>
      <c r="D345" s="69" t="s">
        <v>96</v>
      </c>
      <c r="E345" s="75">
        <v>0</v>
      </c>
      <c r="F345" s="75">
        <v>0</v>
      </c>
      <c r="G345" s="75">
        <v>0</v>
      </c>
      <c r="H345" s="75">
        <v>0</v>
      </c>
      <c r="I345" s="75">
        <v>0</v>
      </c>
    </row>
    <row r="346" spans="1:9" ht="25.5" x14ac:dyDescent="0.25">
      <c r="A346" s="66">
        <v>3431</v>
      </c>
      <c r="B346" s="67"/>
      <c r="C346" s="68"/>
      <c r="D346" s="69" t="s">
        <v>119</v>
      </c>
      <c r="E346" s="75">
        <v>0</v>
      </c>
      <c r="F346" s="75">
        <v>0</v>
      </c>
      <c r="G346" s="75">
        <v>0</v>
      </c>
      <c r="H346" s="75">
        <v>0</v>
      </c>
      <c r="I346" s="75">
        <v>0</v>
      </c>
    </row>
    <row r="347" spans="1:9" x14ac:dyDescent="0.25">
      <c r="A347" s="66">
        <v>3433</v>
      </c>
      <c r="B347" s="67"/>
      <c r="C347" s="68"/>
      <c r="D347" s="69" t="s">
        <v>120</v>
      </c>
      <c r="E347" s="75">
        <v>0</v>
      </c>
      <c r="F347" s="75">
        <v>0</v>
      </c>
      <c r="G347" s="75">
        <v>0</v>
      </c>
      <c r="H347" s="75">
        <v>0</v>
      </c>
      <c r="I347" s="75">
        <v>0</v>
      </c>
    </row>
    <row r="348" spans="1:9" ht="38.25" x14ac:dyDescent="0.25">
      <c r="A348" s="71">
        <v>37</v>
      </c>
      <c r="B348" s="72"/>
      <c r="C348" s="73"/>
      <c r="D348" s="63" t="s">
        <v>97</v>
      </c>
      <c r="E348" s="74">
        <v>0</v>
      </c>
      <c r="F348" s="74">
        <v>1200</v>
      </c>
      <c r="G348" s="74">
        <v>1244.97</v>
      </c>
      <c r="H348" s="75">
        <f t="shared" si="22"/>
        <v>103.74749999999999</v>
      </c>
      <c r="I348" s="70">
        <v>0</v>
      </c>
    </row>
    <row r="349" spans="1:9" ht="25.5" x14ac:dyDescent="0.25">
      <c r="A349" s="66">
        <v>372</v>
      </c>
      <c r="B349" s="67"/>
      <c r="C349" s="68"/>
      <c r="D349" s="69" t="s">
        <v>98</v>
      </c>
      <c r="E349" s="75">
        <v>0</v>
      </c>
      <c r="F349" s="75">
        <v>0</v>
      </c>
      <c r="G349" s="75">
        <v>0</v>
      </c>
      <c r="H349" s="75">
        <v>0</v>
      </c>
      <c r="I349" s="75">
        <v>0</v>
      </c>
    </row>
    <row r="350" spans="1:9" ht="25.5" x14ac:dyDescent="0.25">
      <c r="A350" s="66">
        <v>3721</v>
      </c>
      <c r="B350" s="67"/>
      <c r="C350" s="68"/>
      <c r="D350" s="69" t="s">
        <v>121</v>
      </c>
      <c r="E350" s="75">
        <v>0</v>
      </c>
      <c r="F350" s="75">
        <v>0</v>
      </c>
      <c r="G350" s="75">
        <v>0</v>
      </c>
      <c r="H350" s="75">
        <v>0</v>
      </c>
      <c r="I350" s="75">
        <v>0</v>
      </c>
    </row>
    <row r="351" spans="1:9" ht="25.5" x14ac:dyDescent="0.25">
      <c r="A351" s="66">
        <v>3722</v>
      </c>
      <c r="B351" s="67"/>
      <c r="C351" s="68"/>
      <c r="D351" s="69" t="s">
        <v>122</v>
      </c>
      <c r="E351" s="75">
        <v>0</v>
      </c>
      <c r="F351" s="75">
        <v>1200</v>
      </c>
      <c r="G351" s="75">
        <v>1244.97</v>
      </c>
      <c r="H351" s="75">
        <f t="shared" si="22"/>
        <v>103.74749999999999</v>
      </c>
      <c r="I351" s="75">
        <v>0</v>
      </c>
    </row>
    <row r="352" spans="1:9" ht="38.25" x14ac:dyDescent="0.25">
      <c r="A352" s="71">
        <v>4</v>
      </c>
      <c r="B352" s="72"/>
      <c r="C352" s="73"/>
      <c r="D352" s="63" t="s">
        <v>24</v>
      </c>
      <c r="E352" s="74">
        <v>0</v>
      </c>
      <c r="F352" s="74">
        <v>0</v>
      </c>
      <c r="G352" s="74">
        <v>68.010000000000005</v>
      </c>
      <c r="H352" s="75">
        <v>0</v>
      </c>
      <c r="I352" s="75">
        <v>0</v>
      </c>
    </row>
    <row r="353" spans="1:9" ht="38.25" x14ac:dyDescent="0.25">
      <c r="A353" s="71">
        <v>42</v>
      </c>
      <c r="B353" s="72"/>
      <c r="C353" s="73"/>
      <c r="D353" s="63" t="s">
        <v>24</v>
      </c>
      <c r="E353" s="74">
        <v>0</v>
      </c>
      <c r="F353" s="74">
        <v>0</v>
      </c>
      <c r="G353" s="74">
        <v>68.010000000000005</v>
      </c>
      <c r="H353" s="75">
        <v>0</v>
      </c>
      <c r="I353" s="75">
        <v>0</v>
      </c>
    </row>
    <row r="354" spans="1:9" ht="15" customHeight="1" x14ac:dyDescent="0.25">
      <c r="A354" s="66">
        <v>422</v>
      </c>
      <c r="B354" s="67"/>
      <c r="C354" s="68"/>
      <c r="D354" s="69" t="s">
        <v>99</v>
      </c>
      <c r="E354" s="75">
        <v>0</v>
      </c>
      <c r="F354" s="75">
        <v>0</v>
      </c>
      <c r="G354" s="75">
        <v>0</v>
      </c>
      <c r="H354" s="75">
        <v>0</v>
      </c>
      <c r="I354" s="75">
        <v>0</v>
      </c>
    </row>
    <row r="355" spans="1:9" ht="25.5" customHeight="1" x14ac:dyDescent="0.25">
      <c r="A355" s="66">
        <v>424</v>
      </c>
      <c r="B355" s="67"/>
      <c r="C355" s="68"/>
      <c r="D355" s="69" t="s">
        <v>100</v>
      </c>
      <c r="E355" s="75">
        <v>0</v>
      </c>
      <c r="F355" s="75">
        <v>0</v>
      </c>
      <c r="G355" s="75">
        <v>68.010000000000005</v>
      </c>
      <c r="H355" s="75">
        <v>0</v>
      </c>
      <c r="I355" s="75">
        <v>0</v>
      </c>
    </row>
    <row r="356" spans="1:9" ht="15" customHeight="1" x14ac:dyDescent="0.25">
      <c r="A356" s="66">
        <v>4241</v>
      </c>
      <c r="B356" s="67"/>
      <c r="C356" s="68"/>
      <c r="D356" s="69" t="s">
        <v>129</v>
      </c>
      <c r="E356" s="75">
        <v>0</v>
      </c>
      <c r="F356" s="75">
        <v>0</v>
      </c>
      <c r="G356" s="75">
        <v>68.010000000000005</v>
      </c>
      <c r="H356" s="75">
        <v>0</v>
      </c>
      <c r="I356" s="75">
        <v>0</v>
      </c>
    </row>
    <row r="357" spans="1:9" x14ac:dyDescent="0.25">
      <c r="A357" s="66"/>
      <c r="B357" s="67"/>
      <c r="C357" s="68"/>
      <c r="D357" s="69"/>
      <c r="E357" s="75">
        <v>0</v>
      </c>
      <c r="F357" s="75">
        <v>0</v>
      </c>
      <c r="G357" s="75">
        <v>0</v>
      </c>
      <c r="H357" s="75">
        <v>0</v>
      </c>
      <c r="I357" s="75">
        <v>0</v>
      </c>
    </row>
    <row r="358" spans="1:9" x14ac:dyDescent="0.25">
      <c r="A358" s="66"/>
      <c r="B358" s="67"/>
      <c r="C358" s="68"/>
      <c r="D358" s="63" t="s">
        <v>83</v>
      </c>
      <c r="E358" s="74">
        <f>SUM(E305+E352)</f>
        <v>11483.74</v>
      </c>
      <c r="F358" s="74">
        <f>SUM(F305+F352)</f>
        <v>14510.4</v>
      </c>
      <c r="G358" s="74">
        <f>SUM(G305+G352)</f>
        <v>15793.089999999998</v>
      </c>
      <c r="H358" s="75">
        <f t="shared" si="22"/>
        <v>108.83979766236629</v>
      </c>
      <c r="I358" s="70">
        <f t="shared" ref="I358" si="30">SUM(G358/E358)*100</f>
        <v>137.52566672530028</v>
      </c>
    </row>
    <row r="359" spans="1:9" ht="22.5" customHeight="1" x14ac:dyDescent="0.25">
      <c r="A359" s="66"/>
      <c r="B359" s="67"/>
      <c r="C359" s="68"/>
      <c r="D359" s="69"/>
      <c r="E359" s="8"/>
      <c r="F359" s="8"/>
      <c r="G359" s="8"/>
      <c r="H359" s="8"/>
      <c r="I359" s="8"/>
    </row>
    <row r="360" spans="1:9" ht="25.5" x14ac:dyDescent="0.25">
      <c r="A360" s="216" t="s">
        <v>16</v>
      </c>
      <c r="B360" s="217"/>
      <c r="C360" s="218"/>
      <c r="D360" s="135" t="s">
        <v>17</v>
      </c>
      <c r="E360" s="136" t="s">
        <v>27</v>
      </c>
      <c r="F360" s="137" t="s">
        <v>28</v>
      </c>
      <c r="G360" s="137" t="s">
        <v>218</v>
      </c>
      <c r="H360" s="137" t="s">
        <v>223</v>
      </c>
      <c r="I360" s="137" t="s">
        <v>223</v>
      </c>
    </row>
    <row r="361" spans="1:9" x14ac:dyDescent="0.25">
      <c r="A361" s="157"/>
      <c r="B361" s="158"/>
      <c r="C361" s="159"/>
      <c r="D361" s="160" t="s">
        <v>223</v>
      </c>
      <c r="E361" s="161">
        <v>1</v>
      </c>
      <c r="F361" s="161">
        <v>2</v>
      </c>
      <c r="G361" s="161">
        <v>3</v>
      </c>
      <c r="H361" s="162" t="s">
        <v>224</v>
      </c>
      <c r="I361" s="161" t="s">
        <v>225</v>
      </c>
    </row>
    <row r="362" spans="1:9" x14ac:dyDescent="0.25">
      <c r="A362" s="78"/>
      <c r="B362" s="79">
        <v>1013</v>
      </c>
      <c r="C362" s="63"/>
      <c r="D362" s="63" t="s">
        <v>152</v>
      </c>
      <c r="E362" s="8"/>
      <c r="F362" s="8"/>
      <c r="G362" s="8"/>
      <c r="H362" s="8"/>
      <c r="I362" s="8"/>
    </row>
    <row r="363" spans="1:9" x14ac:dyDescent="0.25">
      <c r="A363" s="224" t="s">
        <v>108</v>
      </c>
      <c r="B363" s="225"/>
      <c r="C363" s="226"/>
      <c r="D363" s="63" t="s">
        <v>109</v>
      </c>
      <c r="E363" s="8"/>
      <c r="F363" s="8"/>
      <c r="G363" s="8"/>
      <c r="H363" s="8"/>
      <c r="I363" s="8"/>
    </row>
    <row r="364" spans="1:9" ht="25.5" x14ac:dyDescent="0.25">
      <c r="A364" s="219" t="s">
        <v>153</v>
      </c>
      <c r="B364" s="220"/>
      <c r="C364" s="221"/>
      <c r="D364" s="64" t="s">
        <v>154</v>
      </c>
      <c r="E364" s="8"/>
      <c r="F364" s="8"/>
      <c r="G364" s="8"/>
      <c r="H364" s="8"/>
      <c r="I364" s="8"/>
    </row>
    <row r="365" spans="1:9" x14ac:dyDescent="0.25">
      <c r="A365" s="209">
        <v>3</v>
      </c>
      <c r="B365" s="210"/>
      <c r="C365" s="211"/>
      <c r="D365" s="63" t="s">
        <v>8</v>
      </c>
      <c r="E365" s="65">
        <f>SUM(E366+E376)</f>
        <v>3360.01</v>
      </c>
      <c r="F365" s="65">
        <f>SUM(F366+F376)</f>
        <v>9814.82</v>
      </c>
      <c r="G365" s="65">
        <f>SUM(G366+G376)</f>
        <v>9896.18</v>
      </c>
      <c r="H365" s="75">
        <f t="shared" ref="H365:H395" si="31">SUM(G365/F365)*100</f>
        <v>100.82895050546013</v>
      </c>
      <c r="I365" s="70">
        <f t="shared" ref="I365:I395" si="32">SUM(G365/E365)*100</f>
        <v>294.52829009437471</v>
      </c>
    </row>
    <row r="366" spans="1:9" x14ac:dyDescent="0.25">
      <c r="A366" s="212">
        <v>31</v>
      </c>
      <c r="B366" s="213"/>
      <c r="C366" s="214"/>
      <c r="D366" s="63" t="s">
        <v>9</v>
      </c>
      <c r="E366" s="65">
        <f>SUM(E367+E371+E373)</f>
        <v>1466.83</v>
      </c>
      <c r="F366" s="65">
        <f>SUM(F367+F371+F373)</f>
        <v>4218.32</v>
      </c>
      <c r="G366" s="65">
        <f>SUM(G367+G371+G373)</f>
        <v>4639.68</v>
      </c>
      <c r="H366" s="75">
        <f t="shared" si="31"/>
        <v>109.98881071137325</v>
      </c>
      <c r="I366" s="70">
        <f t="shared" si="32"/>
        <v>316.30659312940151</v>
      </c>
    </row>
    <row r="367" spans="1:9" x14ac:dyDescent="0.25">
      <c r="A367" s="66">
        <v>311</v>
      </c>
      <c r="B367" s="67"/>
      <c r="C367" s="68"/>
      <c r="D367" s="69" t="s">
        <v>69</v>
      </c>
      <c r="E367" s="70">
        <f>SUM(E368:E370)</f>
        <v>1259.99</v>
      </c>
      <c r="F367" s="70">
        <f>SUM(F368:F370)</f>
        <v>3497.32</v>
      </c>
      <c r="G367" s="70">
        <f>SUM(G368:G370)</f>
        <v>3862.3900000000003</v>
      </c>
      <c r="H367" s="75">
        <f t="shared" si="31"/>
        <v>110.43856438644448</v>
      </c>
      <c r="I367" s="70">
        <f t="shared" si="32"/>
        <v>306.54132175652194</v>
      </c>
    </row>
    <row r="368" spans="1:9" x14ac:dyDescent="0.25">
      <c r="A368" s="66">
        <v>3111</v>
      </c>
      <c r="B368" s="67"/>
      <c r="C368" s="68"/>
      <c r="D368" s="69" t="s">
        <v>70</v>
      </c>
      <c r="E368" s="70">
        <v>1259.99</v>
      </c>
      <c r="F368" s="70">
        <v>3100</v>
      </c>
      <c r="G368" s="70">
        <v>3465.07</v>
      </c>
      <c r="H368" s="75">
        <f t="shared" si="31"/>
        <v>111.77645161290324</v>
      </c>
      <c r="I368" s="70">
        <f t="shared" si="32"/>
        <v>275.00773815665201</v>
      </c>
    </row>
    <row r="369" spans="1:9" x14ac:dyDescent="0.25">
      <c r="A369" s="66">
        <v>3113</v>
      </c>
      <c r="B369" s="67"/>
      <c r="C369" s="68"/>
      <c r="D369" s="69" t="s">
        <v>71</v>
      </c>
      <c r="E369" s="70">
        <v>0</v>
      </c>
      <c r="F369" s="70">
        <v>397.32</v>
      </c>
      <c r="G369" s="70">
        <v>397.32</v>
      </c>
      <c r="H369" s="75">
        <f t="shared" si="31"/>
        <v>100</v>
      </c>
      <c r="I369" s="70">
        <v>0</v>
      </c>
    </row>
    <row r="370" spans="1:9" x14ac:dyDescent="0.25">
      <c r="A370" s="66">
        <v>3114</v>
      </c>
      <c r="B370" s="67"/>
      <c r="C370" s="68"/>
      <c r="D370" s="69" t="s">
        <v>72</v>
      </c>
      <c r="E370" s="70">
        <v>0</v>
      </c>
      <c r="F370" s="70">
        <v>0</v>
      </c>
      <c r="G370" s="70">
        <v>0</v>
      </c>
      <c r="H370" s="75">
        <v>0</v>
      </c>
      <c r="I370" s="70">
        <v>0</v>
      </c>
    </row>
    <row r="371" spans="1:9" x14ac:dyDescent="0.25">
      <c r="A371" s="66">
        <v>312</v>
      </c>
      <c r="B371" s="67"/>
      <c r="C371" s="68"/>
      <c r="D371" s="69" t="s">
        <v>73</v>
      </c>
      <c r="E371" s="70">
        <v>0</v>
      </c>
      <c r="F371" s="70">
        <v>140</v>
      </c>
      <c r="G371" s="70">
        <v>140</v>
      </c>
      <c r="H371" s="75">
        <f t="shared" si="31"/>
        <v>100</v>
      </c>
      <c r="I371" s="70">
        <v>0</v>
      </c>
    </row>
    <row r="372" spans="1:9" x14ac:dyDescent="0.25">
      <c r="A372" s="66">
        <v>3121</v>
      </c>
      <c r="B372" s="67"/>
      <c r="C372" s="68"/>
      <c r="D372" s="69" t="s">
        <v>74</v>
      </c>
      <c r="E372" s="70">
        <v>0</v>
      </c>
      <c r="F372" s="70">
        <v>140</v>
      </c>
      <c r="G372" s="70">
        <v>140</v>
      </c>
      <c r="H372" s="75">
        <f t="shared" si="31"/>
        <v>100</v>
      </c>
      <c r="I372" s="70">
        <v>0</v>
      </c>
    </row>
    <row r="373" spans="1:9" x14ac:dyDescent="0.25">
      <c r="A373" s="66">
        <v>313</v>
      </c>
      <c r="B373" s="67"/>
      <c r="C373" s="68"/>
      <c r="D373" s="69" t="s">
        <v>75</v>
      </c>
      <c r="E373" s="70">
        <f>SUM(E374:E375)</f>
        <v>206.84</v>
      </c>
      <c r="F373" s="70">
        <f>SUM(F374:F375)</f>
        <v>581</v>
      </c>
      <c r="G373" s="70">
        <f>SUM(G374:G375)</f>
        <v>637.29</v>
      </c>
      <c r="H373" s="75">
        <f t="shared" si="31"/>
        <v>109.68846815834767</v>
      </c>
      <c r="I373" s="70">
        <f t="shared" si="32"/>
        <v>308.10771610906977</v>
      </c>
    </row>
    <row r="374" spans="1:9" x14ac:dyDescent="0.25">
      <c r="A374" s="66">
        <v>3131</v>
      </c>
      <c r="B374" s="67"/>
      <c r="C374" s="68"/>
      <c r="D374" s="69" t="s">
        <v>76</v>
      </c>
      <c r="E374" s="70">
        <v>0</v>
      </c>
      <c r="F374" s="70">
        <v>0</v>
      </c>
      <c r="G374" s="70">
        <v>0</v>
      </c>
      <c r="H374" s="75">
        <v>0</v>
      </c>
      <c r="I374" s="70">
        <v>0</v>
      </c>
    </row>
    <row r="375" spans="1:9" ht="25.5" x14ac:dyDescent="0.25">
      <c r="A375" s="66">
        <v>3132</v>
      </c>
      <c r="B375" s="67"/>
      <c r="C375" s="68"/>
      <c r="D375" s="69" t="s">
        <v>77</v>
      </c>
      <c r="E375" s="70">
        <v>206.84</v>
      </c>
      <c r="F375" s="70">
        <v>581</v>
      </c>
      <c r="G375" s="70">
        <v>637.29</v>
      </c>
      <c r="H375" s="75">
        <f t="shared" si="31"/>
        <v>109.68846815834767</v>
      </c>
      <c r="I375" s="70">
        <f t="shared" si="32"/>
        <v>308.10771610906977</v>
      </c>
    </row>
    <row r="376" spans="1:9" x14ac:dyDescent="0.25">
      <c r="A376" s="212">
        <v>32</v>
      </c>
      <c r="B376" s="213"/>
      <c r="C376" s="214"/>
      <c r="D376" s="63" t="s">
        <v>18</v>
      </c>
      <c r="E376" s="65">
        <f>SUM(E377+E382+E387+E388)</f>
        <v>1893.18</v>
      </c>
      <c r="F376" s="65">
        <f>SUM(F377+F382+F387+F388)</f>
        <v>5596.5</v>
      </c>
      <c r="G376" s="65">
        <f>SUM(G377+G382+G387+G388)</f>
        <v>5256.5</v>
      </c>
      <c r="H376" s="75">
        <f t="shared" si="31"/>
        <v>93.924774412579296</v>
      </c>
      <c r="I376" s="70">
        <f t="shared" si="32"/>
        <v>277.65452835969108</v>
      </c>
    </row>
    <row r="377" spans="1:9" x14ac:dyDescent="0.25">
      <c r="A377" s="66">
        <v>321</v>
      </c>
      <c r="B377" s="67"/>
      <c r="C377" s="68"/>
      <c r="D377" s="69" t="s">
        <v>78</v>
      </c>
      <c r="E377" s="70">
        <f>SUM(E378:E381)</f>
        <v>55.63</v>
      </c>
      <c r="F377" s="70">
        <f>SUM(F378:F381)</f>
        <v>104.5</v>
      </c>
      <c r="G377" s="70">
        <f>SUM(G378:G381)</f>
        <v>104.5</v>
      </c>
      <c r="H377" s="75">
        <f t="shared" si="31"/>
        <v>100</v>
      </c>
      <c r="I377" s="70">
        <f t="shared" si="32"/>
        <v>187.84828330037749</v>
      </c>
    </row>
    <row r="378" spans="1:9" x14ac:dyDescent="0.25">
      <c r="A378" s="66">
        <v>3211</v>
      </c>
      <c r="B378" s="67"/>
      <c r="C378" s="68"/>
      <c r="D378" s="69" t="s">
        <v>79</v>
      </c>
      <c r="E378" s="70">
        <v>0</v>
      </c>
      <c r="F378" s="70">
        <v>0</v>
      </c>
      <c r="G378" s="70">
        <v>0</v>
      </c>
      <c r="H378" s="75">
        <v>0</v>
      </c>
      <c r="I378" s="70">
        <v>0</v>
      </c>
    </row>
    <row r="379" spans="1:9" ht="25.5" x14ac:dyDescent="0.25">
      <c r="A379" s="66">
        <v>3212</v>
      </c>
      <c r="B379" s="67"/>
      <c r="C379" s="68"/>
      <c r="D379" s="69" t="s">
        <v>133</v>
      </c>
      <c r="E379" s="70">
        <v>55.63</v>
      </c>
      <c r="F379" s="70">
        <v>104.5</v>
      </c>
      <c r="G379" s="70">
        <v>104.5</v>
      </c>
      <c r="H379" s="75">
        <f t="shared" si="31"/>
        <v>100</v>
      </c>
      <c r="I379" s="70">
        <f t="shared" si="32"/>
        <v>187.84828330037749</v>
      </c>
    </row>
    <row r="380" spans="1:9" x14ac:dyDescent="0.25">
      <c r="A380" s="66">
        <v>3213</v>
      </c>
      <c r="B380" s="67"/>
      <c r="C380" s="68"/>
      <c r="D380" s="69" t="s">
        <v>81</v>
      </c>
      <c r="E380" s="70">
        <v>0</v>
      </c>
      <c r="F380" s="70">
        <v>0</v>
      </c>
      <c r="G380" s="70">
        <v>0</v>
      </c>
      <c r="H380" s="75">
        <v>0</v>
      </c>
      <c r="I380" s="70">
        <v>0</v>
      </c>
    </row>
    <row r="381" spans="1:9" ht="25.5" x14ac:dyDescent="0.25">
      <c r="A381" s="66">
        <v>3214</v>
      </c>
      <c r="B381" s="67"/>
      <c r="C381" s="68"/>
      <c r="D381" s="69" t="s">
        <v>82</v>
      </c>
      <c r="E381" s="70">
        <v>0</v>
      </c>
      <c r="F381" s="70">
        <v>0</v>
      </c>
      <c r="G381" s="70">
        <v>0</v>
      </c>
      <c r="H381" s="75">
        <v>0</v>
      </c>
      <c r="I381" s="70">
        <v>0</v>
      </c>
    </row>
    <row r="382" spans="1:9" x14ac:dyDescent="0.25">
      <c r="A382" s="66">
        <v>322</v>
      </c>
      <c r="B382" s="67"/>
      <c r="C382" s="68"/>
      <c r="D382" s="69" t="s">
        <v>91</v>
      </c>
      <c r="E382" s="70">
        <f>SUM(E383:E386)</f>
        <v>1837.55</v>
      </c>
      <c r="F382" s="70">
        <f>SUM(F383:F386)</f>
        <v>5492</v>
      </c>
      <c r="G382" s="70">
        <f>SUM(G383:G386)</f>
        <v>5152</v>
      </c>
      <c r="H382" s="75">
        <f t="shared" si="31"/>
        <v>93.809176984705019</v>
      </c>
      <c r="I382" s="70">
        <f t="shared" si="32"/>
        <v>280.3733231748796</v>
      </c>
    </row>
    <row r="383" spans="1:9" ht="25.5" x14ac:dyDescent="0.25">
      <c r="A383" s="66">
        <v>3221</v>
      </c>
      <c r="B383" s="67"/>
      <c r="C383" s="68"/>
      <c r="D383" s="69" t="s">
        <v>105</v>
      </c>
      <c r="E383" s="70">
        <v>0</v>
      </c>
      <c r="F383" s="70">
        <v>300</v>
      </c>
      <c r="G383" s="70">
        <v>300</v>
      </c>
      <c r="H383" s="75">
        <f t="shared" si="31"/>
        <v>100</v>
      </c>
      <c r="I383" s="70">
        <v>0</v>
      </c>
    </row>
    <row r="384" spans="1:9" x14ac:dyDescent="0.25">
      <c r="A384" s="66">
        <v>3222</v>
      </c>
      <c r="B384" s="67"/>
      <c r="C384" s="68"/>
      <c r="D384" s="69" t="s">
        <v>106</v>
      </c>
      <c r="E384" s="70">
        <v>1837.55</v>
      </c>
      <c r="F384" s="70">
        <v>5192</v>
      </c>
      <c r="G384" s="70">
        <v>4852</v>
      </c>
      <c r="H384" s="75">
        <f t="shared" si="31"/>
        <v>93.451463790446837</v>
      </c>
      <c r="I384" s="70">
        <f t="shared" si="32"/>
        <v>264.04723680988275</v>
      </c>
    </row>
    <row r="385" spans="1:9" x14ac:dyDescent="0.25">
      <c r="A385" s="66">
        <v>3223</v>
      </c>
      <c r="B385" s="67"/>
      <c r="C385" s="68"/>
      <c r="D385" s="69" t="s">
        <v>107</v>
      </c>
      <c r="E385" s="70">
        <v>0</v>
      </c>
      <c r="F385" s="70">
        <v>0</v>
      </c>
      <c r="G385" s="70">
        <v>0</v>
      </c>
      <c r="H385" s="75">
        <v>0</v>
      </c>
      <c r="I385" s="70">
        <v>0</v>
      </c>
    </row>
    <row r="386" spans="1:9" ht="25.5" x14ac:dyDescent="0.25">
      <c r="A386" s="66">
        <v>3224</v>
      </c>
      <c r="B386" s="67"/>
      <c r="C386" s="68"/>
      <c r="D386" s="69" t="s">
        <v>111</v>
      </c>
      <c r="E386" s="70">
        <v>0</v>
      </c>
      <c r="F386" s="70">
        <v>0</v>
      </c>
      <c r="G386" s="70">
        <v>0</v>
      </c>
      <c r="H386" s="75">
        <v>0</v>
      </c>
      <c r="I386" s="70">
        <v>0</v>
      </c>
    </row>
    <row r="387" spans="1:9" x14ac:dyDescent="0.25">
      <c r="A387" s="66">
        <v>323</v>
      </c>
      <c r="B387" s="67"/>
      <c r="C387" s="68"/>
      <c r="D387" s="69" t="s">
        <v>92</v>
      </c>
      <c r="E387" s="70">
        <v>0</v>
      </c>
      <c r="F387" s="70">
        <v>0</v>
      </c>
      <c r="G387" s="70">
        <v>0</v>
      </c>
      <c r="H387" s="75">
        <v>0</v>
      </c>
      <c r="I387" s="70">
        <v>0</v>
      </c>
    </row>
    <row r="388" spans="1:9" ht="25.5" x14ac:dyDescent="0.25">
      <c r="A388" s="66">
        <v>329</v>
      </c>
      <c r="B388" s="67"/>
      <c r="C388" s="68"/>
      <c r="D388" s="69" t="s">
        <v>94</v>
      </c>
      <c r="E388" s="70">
        <v>0</v>
      </c>
      <c r="F388" s="70">
        <v>0</v>
      </c>
      <c r="G388" s="70">
        <v>0</v>
      </c>
      <c r="H388" s="75">
        <v>0</v>
      </c>
      <c r="I388" s="70">
        <v>0</v>
      </c>
    </row>
    <row r="389" spans="1:9" x14ac:dyDescent="0.25">
      <c r="A389" s="71">
        <v>34</v>
      </c>
      <c r="B389" s="72"/>
      <c r="C389" s="73"/>
      <c r="D389" s="63" t="s">
        <v>95</v>
      </c>
      <c r="E389" s="65">
        <v>0</v>
      </c>
      <c r="F389" s="65">
        <v>0</v>
      </c>
      <c r="G389" s="65">
        <v>0</v>
      </c>
      <c r="H389" s="75">
        <v>0</v>
      </c>
      <c r="I389" s="70">
        <v>0</v>
      </c>
    </row>
    <row r="390" spans="1:9" x14ac:dyDescent="0.25">
      <c r="A390" s="66">
        <v>343</v>
      </c>
      <c r="B390" s="67"/>
      <c r="C390" s="68"/>
      <c r="D390" s="69" t="s">
        <v>96</v>
      </c>
      <c r="E390" s="70">
        <v>0</v>
      </c>
      <c r="F390" s="70">
        <v>0</v>
      </c>
      <c r="G390" s="70">
        <v>0</v>
      </c>
      <c r="H390" s="75">
        <v>0</v>
      </c>
      <c r="I390" s="70">
        <v>0</v>
      </c>
    </row>
    <row r="391" spans="1:9" ht="38.25" x14ac:dyDescent="0.25">
      <c r="A391" s="71">
        <v>37</v>
      </c>
      <c r="B391" s="72"/>
      <c r="C391" s="73"/>
      <c r="D391" s="63" t="s">
        <v>97</v>
      </c>
      <c r="E391" s="65">
        <v>0</v>
      </c>
      <c r="F391" s="65">
        <v>0</v>
      </c>
      <c r="G391" s="65">
        <v>0</v>
      </c>
      <c r="H391" s="75">
        <v>0</v>
      </c>
      <c r="I391" s="70">
        <v>0</v>
      </c>
    </row>
    <row r="392" spans="1:9" ht="25.5" x14ac:dyDescent="0.25">
      <c r="A392" s="66">
        <v>372</v>
      </c>
      <c r="B392" s="67"/>
      <c r="C392" s="68"/>
      <c r="D392" s="69" t="s">
        <v>98</v>
      </c>
      <c r="E392" s="70">
        <v>0</v>
      </c>
      <c r="F392" s="70">
        <v>0</v>
      </c>
      <c r="G392" s="70">
        <v>0</v>
      </c>
      <c r="H392" s="75">
        <v>0</v>
      </c>
      <c r="I392" s="70">
        <v>0</v>
      </c>
    </row>
    <row r="393" spans="1:9" ht="38.25" x14ac:dyDescent="0.25">
      <c r="A393" s="71">
        <v>4</v>
      </c>
      <c r="B393" s="72"/>
      <c r="C393" s="73"/>
      <c r="D393" s="63" t="s">
        <v>24</v>
      </c>
      <c r="E393" s="65">
        <v>0</v>
      </c>
      <c r="F393" s="65">
        <v>0</v>
      </c>
      <c r="G393" s="65">
        <v>0</v>
      </c>
      <c r="H393" s="75">
        <v>0</v>
      </c>
      <c r="I393" s="70">
        <v>0</v>
      </c>
    </row>
    <row r="394" spans="1:9" ht="38.25" x14ac:dyDescent="0.25">
      <c r="A394" s="71">
        <v>42</v>
      </c>
      <c r="B394" s="72"/>
      <c r="C394" s="73"/>
      <c r="D394" s="63" t="s">
        <v>24</v>
      </c>
      <c r="E394" s="65">
        <v>0</v>
      </c>
      <c r="F394" s="65">
        <v>0</v>
      </c>
      <c r="G394" s="65">
        <v>0</v>
      </c>
      <c r="H394" s="75">
        <v>0</v>
      </c>
      <c r="I394" s="70">
        <v>0</v>
      </c>
    </row>
    <row r="395" spans="1:9" x14ac:dyDescent="0.25">
      <c r="A395" s="66"/>
      <c r="B395" s="67"/>
      <c r="C395" s="68"/>
      <c r="D395" s="63" t="s">
        <v>83</v>
      </c>
      <c r="E395" s="65">
        <f>SUM(E365+E393)</f>
        <v>3360.01</v>
      </c>
      <c r="F395" s="65">
        <f>SUM(F365+F393)</f>
        <v>9814.82</v>
      </c>
      <c r="G395" s="65">
        <f>SUM(G365+G393)</f>
        <v>9896.18</v>
      </c>
      <c r="H395" s="75">
        <f t="shared" si="31"/>
        <v>100.82895050546013</v>
      </c>
      <c r="I395" s="70">
        <f t="shared" si="32"/>
        <v>294.52829009437471</v>
      </c>
    </row>
    <row r="396" spans="1:9" x14ac:dyDescent="0.25">
      <c r="A396" s="66"/>
      <c r="B396" s="67"/>
      <c r="C396" s="68"/>
      <c r="D396" s="69"/>
      <c r="E396" s="8"/>
      <c r="F396" s="8"/>
      <c r="G396" s="8"/>
      <c r="H396" s="8"/>
      <c r="I396" s="8"/>
    </row>
    <row r="397" spans="1:9" ht="25.5" x14ac:dyDescent="0.25">
      <c r="A397" s="216" t="s">
        <v>16</v>
      </c>
      <c r="B397" s="217"/>
      <c r="C397" s="218"/>
      <c r="D397" s="155" t="s">
        <v>17</v>
      </c>
      <c r="E397" s="136" t="s">
        <v>27</v>
      </c>
      <c r="F397" s="137" t="s">
        <v>28</v>
      </c>
      <c r="G397" s="137" t="s">
        <v>218</v>
      </c>
      <c r="H397" s="137" t="s">
        <v>223</v>
      </c>
      <c r="I397" s="137" t="s">
        <v>223</v>
      </c>
    </row>
    <row r="398" spans="1:9" x14ac:dyDescent="0.25">
      <c r="A398" s="157"/>
      <c r="B398" s="158"/>
      <c r="C398" s="159"/>
      <c r="D398" s="160" t="s">
        <v>223</v>
      </c>
      <c r="E398" s="161">
        <v>1</v>
      </c>
      <c r="F398" s="161">
        <v>2</v>
      </c>
      <c r="G398" s="161">
        <v>3</v>
      </c>
      <c r="H398" s="162" t="s">
        <v>224</v>
      </c>
      <c r="I398" s="161" t="s">
        <v>225</v>
      </c>
    </row>
    <row r="399" spans="1:9" ht="38.25" x14ac:dyDescent="0.25">
      <c r="A399" s="224" t="s">
        <v>108</v>
      </c>
      <c r="B399" s="225"/>
      <c r="C399" s="226"/>
      <c r="D399" s="63" t="s">
        <v>155</v>
      </c>
      <c r="E399" s="8"/>
      <c r="F399" s="8"/>
      <c r="G399" s="8"/>
      <c r="H399" s="8"/>
      <c r="I399" s="8"/>
    </row>
    <row r="400" spans="1:9" ht="44.25" customHeight="1" x14ac:dyDescent="0.25">
      <c r="A400" s="227" t="s">
        <v>227</v>
      </c>
      <c r="B400" s="228"/>
      <c r="C400" s="229"/>
      <c r="D400" s="63" t="s">
        <v>156</v>
      </c>
      <c r="E400" s="8"/>
      <c r="F400" s="8"/>
      <c r="G400" s="8"/>
      <c r="H400" s="8"/>
      <c r="I400" s="8"/>
    </row>
    <row r="401" spans="1:9" x14ac:dyDescent="0.25">
      <c r="A401" s="230"/>
      <c r="B401" s="231"/>
      <c r="C401" s="232"/>
      <c r="D401" s="80"/>
      <c r="E401" s="8"/>
      <c r="F401" s="8"/>
      <c r="G401" s="8"/>
      <c r="H401" s="8"/>
      <c r="I401" s="8"/>
    </row>
    <row r="402" spans="1:9" x14ac:dyDescent="0.25">
      <c r="A402" s="209">
        <v>3</v>
      </c>
      <c r="B402" s="210"/>
      <c r="C402" s="211"/>
      <c r="D402" s="63" t="s">
        <v>8</v>
      </c>
      <c r="E402" s="74">
        <f>SUM(E403+E413+E432)</f>
        <v>21334.03</v>
      </c>
      <c r="F402" s="74">
        <f>SUM(F403+F413+F432)</f>
        <v>27091.760000000002</v>
      </c>
      <c r="G402" s="74">
        <f>SUM(G403+G413+G432)</f>
        <v>28462.79</v>
      </c>
      <c r="H402" s="75">
        <f t="shared" ref="H402:H448" si="33">SUM(G402/F402)*100</f>
        <v>105.06069004007121</v>
      </c>
      <c r="I402" s="70">
        <f t="shared" ref="I402:I448" si="34">SUM(G402/E402)*100</f>
        <v>133.41497129234375</v>
      </c>
    </row>
    <row r="403" spans="1:9" x14ac:dyDescent="0.25">
      <c r="A403" s="212">
        <v>31</v>
      </c>
      <c r="B403" s="213"/>
      <c r="C403" s="214"/>
      <c r="D403" s="63" t="s">
        <v>9</v>
      </c>
      <c r="E403" s="74">
        <f>SUM(E404+E408+E410)</f>
        <v>6256.7</v>
      </c>
      <c r="F403" s="74">
        <f>SUM(F404+F408+F410)</f>
        <v>16687.13</v>
      </c>
      <c r="G403" s="74">
        <f>SUM(G404+G408+G410)</f>
        <v>18558.79</v>
      </c>
      <c r="H403" s="75">
        <f t="shared" si="33"/>
        <v>111.21618876343624</v>
      </c>
      <c r="I403" s="70">
        <f t="shared" si="34"/>
        <v>296.62266050793551</v>
      </c>
    </row>
    <row r="404" spans="1:9" x14ac:dyDescent="0.25">
      <c r="A404" s="66">
        <v>311</v>
      </c>
      <c r="B404" s="67"/>
      <c r="C404" s="68"/>
      <c r="D404" s="69" t="s">
        <v>69</v>
      </c>
      <c r="E404" s="75">
        <f>SUM(E405:E407)</f>
        <v>5278.17</v>
      </c>
      <c r="F404" s="75">
        <f>SUM(F405:F407)</f>
        <v>13804.32</v>
      </c>
      <c r="G404" s="75">
        <f>SUM(G405:G407)</f>
        <v>15449.64</v>
      </c>
      <c r="H404" s="75">
        <f t="shared" si="33"/>
        <v>111.91887756876109</v>
      </c>
      <c r="I404" s="70">
        <f t="shared" si="34"/>
        <v>292.70826820659431</v>
      </c>
    </row>
    <row r="405" spans="1:9" x14ac:dyDescent="0.25">
      <c r="A405" s="66">
        <v>3111</v>
      </c>
      <c r="B405" s="67"/>
      <c r="C405" s="68"/>
      <c r="D405" s="69" t="s">
        <v>70</v>
      </c>
      <c r="E405" s="75">
        <v>4805.62</v>
      </c>
      <c r="F405" s="75">
        <v>12215</v>
      </c>
      <c r="G405" s="75">
        <v>13860.32</v>
      </c>
      <c r="H405" s="75">
        <f t="shared" si="33"/>
        <v>113.46966844044208</v>
      </c>
      <c r="I405" s="70">
        <f t="shared" si="34"/>
        <v>288.41897611546483</v>
      </c>
    </row>
    <row r="406" spans="1:9" x14ac:dyDescent="0.25">
      <c r="A406" s="66">
        <v>3113</v>
      </c>
      <c r="B406" s="67"/>
      <c r="C406" s="68"/>
      <c r="D406" s="69" t="s">
        <v>71</v>
      </c>
      <c r="E406" s="75">
        <v>472.55</v>
      </c>
      <c r="F406" s="75">
        <v>1589.32</v>
      </c>
      <c r="G406" s="75">
        <v>1589.32</v>
      </c>
      <c r="H406" s="75">
        <f t="shared" si="33"/>
        <v>100</v>
      </c>
      <c r="I406" s="70">
        <f t="shared" si="34"/>
        <v>336.32843085387788</v>
      </c>
    </row>
    <row r="407" spans="1:9" x14ac:dyDescent="0.25">
      <c r="A407" s="66">
        <v>3114</v>
      </c>
      <c r="B407" s="67"/>
      <c r="C407" s="68"/>
      <c r="D407" s="69" t="s">
        <v>72</v>
      </c>
      <c r="E407" s="75">
        <v>0</v>
      </c>
      <c r="F407" s="75">
        <v>0</v>
      </c>
      <c r="G407" s="75">
        <v>0</v>
      </c>
      <c r="H407" s="75">
        <v>0</v>
      </c>
      <c r="I407" s="70">
        <v>0</v>
      </c>
    </row>
    <row r="408" spans="1:9" x14ac:dyDescent="0.25">
      <c r="A408" s="66">
        <v>312</v>
      </c>
      <c r="B408" s="67"/>
      <c r="C408" s="68"/>
      <c r="D408" s="69" t="s">
        <v>73</v>
      </c>
      <c r="E408" s="75">
        <v>0</v>
      </c>
      <c r="F408" s="75">
        <v>560</v>
      </c>
      <c r="G408" s="75">
        <v>560</v>
      </c>
      <c r="H408" s="75">
        <f t="shared" si="33"/>
        <v>100</v>
      </c>
      <c r="I408" s="70">
        <v>0</v>
      </c>
    </row>
    <row r="409" spans="1:9" x14ac:dyDescent="0.25">
      <c r="A409" s="66">
        <v>3121</v>
      </c>
      <c r="B409" s="67"/>
      <c r="C409" s="68"/>
      <c r="D409" s="69" t="s">
        <v>74</v>
      </c>
      <c r="E409" s="75">
        <v>0</v>
      </c>
      <c r="F409" s="75">
        <v>560</v>
      </c>
      <c r="G409" s="75">
        <v>560</v>
      </c>
      <c r="H409" s="75">
        <f t="shared" si="33"/>
        <v>100</v>
      </c>
      <c r="I409" s="70">
        <v>0</v>
      </c>
    </row>
    <row r="410" spans="1:9" x14ac:dyDescent="0.25">
      <c r="A410" s="66">
        <v>313</v>
      </c>
      <c r="B410" s="67"/>
      <c r="C410" s="68"/>
      <c r="D410" s="69" t="s">
        <v>75</v>
      </c>
      <c r="E410" s="75">
        <v>978.53</v>
      </c>
      <c r="F410" s="75">
        <v>2322.81</v>
      </c>
      <c r="G410" s="75">
        <v>2549.15</v>
      </c>
      <c r="H410" s="75">
        <f t="shared" si="33"/>
        <v>109.74423220151455</v>
      </c>
      <c r="I410" s="70">
        <f t="shared" si="34"/>
        <v>260.50810910242916</v>
      </c>
    </row>
    <row r="411" spans="1:9" x14ac:dyDescent="0.25">
      <c r="A411" s="66">
        <v>3131</v>
      </c>
      <c r="B411" s="67"/>
      <c r="C411" s="68"/>
      <c r="D411" s="69" t="s">
        <v>76</v>
      </c>
      <c r="E411" s="75">
        <v>0</v>
      </c>
      <c r="F411" s="75">
        <v>0</v>
      </c>
      <c r="G411" s="75">
        <v>0</v>
      </c>
      <c r="H411" s="75">
        <v>0</v>
      </c>
      <c r="I411" s="70">
        <v>0</v>
      </c>
    </row>
    <row r="412" spans="1:9" ht="25.5" x14ac:dyDescent="0.25">
      <c r="A412" s="66">
        <v>3132</v>
      </c>
      <c r="B412" s="67"/>
      <c r="C412" s="68"/>
      <c r="D412" s="69" t="s">
        <v>77</v>
      </c>
      <c r="E412" s="75">
        <v>978.53</v>
      </c>
      <c r="F412" s="75">
        <v>2322.81</v>
      </c>
      <c r="G412" s="75">
        <v>2549.15</v>
      </c>
      <c r="H412" s="75">
        <f t="shared" si="33"/>
        <v>109.74423220151455</v>
      </c>
      <c r="I412" s="70">
        <f t="shared" si="34"/>
        <v>260.50810910242916</v>
      </c>
    </row>
    <row r="413" spans="1:9" x14ac:dyDescent="0.25">
      <c r="A413" s="212">
        <v>32</v>
      </c>
      <c r="B413" s="213"/>
      <c r="C413" s="214"/>
      <c r="D413" s="63" t="s">
        <v>18</v>
      </c>
      <c r="E413" s="74">
        <f>SUM(E414+E419+E427+E430+E430+E431)</f>
        <v>15077.33</v>
      </c>
      <c r="F413" s="74">
        <f>SUM(F414+F419+F427+F430+F430+F431)</f>
        <v>10404.629999999999</v>
      </c>
      <c r="G413" s="74">
        <f>SUM(G414+G419+G427+G430+G430+G431)</f>
        <v>9904</v>
      </c>
      <c r="H413" s="75">
        <f t="shared" si="33"/>
        <v>95.188392090828799</v>
      </c>
      <c r="I413" s="70">
        <f t="shared" si="34"/>
        <v>65.688023012031977</v>
      </c>
    </row>
    <row r="414" spans="1:9" x14ac:dyDescent="0.25">
      <c r="A414" s="66">
        <v>321</v>
      </c>
      <c r="B414" s="67"/>
      <c r="C414" s="68"/>
      <c r="D414" s="69" t="s">
        <v>78</v>
      </c>
      <c r="E414" s="75">
        <v>743.25</v>
      </c>
      <c r="F414" s="75">
        <v>918.63</v>
      </c>
      <c r="G414" s="75">
        <v>418</v>
      </c>
      <c r="H414" s="75">
        <f t="shared" si="33"/>
        <v>45.502541828592577</v>
      </c>
      <c r="I414" s="70">
        <f t="shared" si="34"/>
        <v>56.239488731920616</v>
      </c>
    </row>
    <row r="415" spans="1:9" x14ac:dyDescent="0.25">
      <c r="A415" s="66">
        <v>3211</v>
      </c>
      <c r="B415" s="67"/>
      <c r="C415" s="68"/>
      <c r="D415" s="69" t="s">
        <v>79</v>
      </c>
      <c r="E415" s="75">
        <v>0</v>
      </c>
      <c r="F415" s="75">
        <v>500</v>
      </c>
      <c r="G415" s="75">
        <v>0</v>
      </c>
      <c r="H415" s="75">
        <f t="shared" si="33"/>
        <v>0</v>
      </c>
      <c r="I415" s="70">
        <v>0</v>
      </c>
    </row>
    <row r="416" spans="1:9" ht="25.5" x14ac:dyDescent="0.25">
      <c r="A416" s="66">
        <v>3212</v>
      </c>
      <c r="B416" s="67"/>
      <c r="C416" s="68"/>
      <c r="D416" s="69" t="s">
        <v>133</v>
      </c>
      <c r="E416" s="75">
        <v>743.25</v>
      </c>
      <c r="F416" s="75">
        <v>418</v>
      </c>
      <c r="G416" s="75">
        <v>418</v>
      </c>
      <c r="H416" s="75">
        <f t="shared" si="33"/>
        <v>100</v>
      </c>
      <c r="I416" s="70">
        <f t="shared" si="34"/>
        <v>56.239488731920616</v>
      </c>
    </row>
    <row r="417" spans="1:11" x14ac:dyDescent="0.25">
      <c r="A417" s="66">
        <v>3213</v>
      </c>
      <c r="B417" s="67"/>
      <c r="C417" s="68"/>
      <c r="D417" s="69" t="s">
        <v>81</v>
      </c>
      <c r="E417" s="75">
        <v>0</v>
      </c>
      <c r="F417" s="75">
        <v>0</v>
      </c>
      <c r="G417" s="75">
        <v>0</v>
      </c>
      <c r="H417" s="75">
        <v>0</v>
      </c>
      <c r="I417" s="70">
        <v>0</v>
      </c>
    </row>
    <row r="418" spans="1:11" ht="25.5" x14ac:dyDescent="0.25">
      <c r="A418" s="66">
        <v>3214</v>
      </c>
      <c r="B418" s="67"/>
      <c r="C418" s="68"/>
      <c r="D418" s="69" t="s">
        <v>82</v>
      </c>
      <c r="E418" s="75">
        <v>0</v>
      </c>
      <c r="F418" s="75">
        <v>0</v>
      </c>
      <c r="G418" s="75">
        <v>0</v>
      </c>
      <c r="H418" s="75">
        <v>0</v>
      </c>
      <c r="I418" s="70">
        <v>0</v>
      </c>
    </row>
    <row r="419" spans="1:11" x14ac:dyDescent="0.25">
      <c r="A419" s="66">
        <v>322</v>
      </c>
      <c r="B419" s="67"/>
      <c r="C419" s="68"/>
      <c r="D419" s="69" t="s">
        <v>91</v>
      </c>
      <c r="E419" s="75">
        <f>SUM(E420:E426)</f>
        <v>10617.84</v>
      </c>
      <c r="F419" s="75">
        <f>SUM(F420:F426)</f>
        <v>0</v>
      </c>
      <c r="G419" s="75">
        <f>SUM(G420:G426)</f>
        <v>0</v>
      </c>
      <c r="H419" s="75">
        <v>0</v>
      </c>
      <c r="I419" s="70">
        <f t="shared" si="34"/>
        <v>0</v>
      </c>
    </row>
    <row r="420" spans="1:11" ht="25.5" x14ac:dyDescent="0.25">
      <c r="A420" s="66">
        <v>3221</v>
      </c>
      <c r="B420" s="67"/>
      <c r="C420" s="68"/>
      <c r="D420" s="69" t="s">
        <v>105</v>
      </c>
      <c r="E420" s="75">
        <v>0</v>
      </c>
      <c r="F420" s="75">
        <v>0</v>
      </c>
      <c r="G420" s="75">
        <v>0</v>
      </c>
      <c r="H420" s="75">
        <v>0</v>
      </c>
      <c r="I420" s="70">
        <v>0</v>
      </c>
    </row>
    <row r="421" spans="1:11" x14ac:dyDescent="0.25">
      <c r="A421" s="66">
        <v>3222</v>
      </c>
      <c r="B421" s="67"/>
      <c r="C421" s="68"/>
      <c r="D421" s="69" t="s">
        <v>106</v>
      </c>
      <c r="E421" s="75">
        <v>10617.84</v>
      </c>
      <c r="F421" s="75">
        <v>0</v>
      </c>
      <c r="G421" s="75">
        <v>0</v>
      </c>
      <c r="H421" s="75">
        <v>0</v>
      </c>
      <c r="I421" s="70">
        <f t="shared" si="34"/>
        <v>0</v>
      </c>
    </row>
    <row r="422" spans="1:11" x14ac:dyDescent="0.25">
      <c r="A422" s="66">
        <v>3223</v>
      </c>
      <c r="B422" s="67"/>
      <c r="C422" s="68"/>
      <c r="D422" s="69" t="s">
        <v>107</v>
      </c>
      <c r="E422" s="75">
        <v>0</v>
      </c>
      <c r="F422" s="75">
        <v>0</v>
      </c>
      <c r="G422" s="75">
        <v>0</v>
      </c>
      <c r="H422" s="75">
        <v>0</v>
      </c>
      <c r="I422" s="70">
        <v>0</v>
      </c>
    </row>
    <row r="423" spans="1:11" ht="25.5" x14ac:dyDescent="0.25">
      <c r="A423" s="66">
        <v>3224</v>
      </c>
      <c r="B423" s="67"/>
      <c r="C423" s="68"/>
      <c r="D423" s="69" t="s">
        <v>111</v>
      </c>
      <c r="E423" s="75">
        <v>0</v>
      </c>
      <c r="F423" s="75">
        <v>0</v>
      </c>
      <c r="G423" s="75">
        <v>0</v>
      </c>
      <c r="H423" s="75">
        <v>0</v>
      </c>
      <c r="I423" s="70">
        <v>0</v>
      </c>
    </row>
    <row r="424" spans="1:11" x14ac:dyDescent="0.25">
      <c r="A424" s="66">
        <v>3225</v>
      </c>
      <c r="B424" s="67"/>
      <c r="C424" s="68"/>
      <c r="D424" s="69" t="s">
        <v>112</v>
      </c>
      <c r="E424" s="75">
        <v>0</v>
      </c>
      <c r="F424" s="75">
        <v>0</v>
      </c>
      <c r="G424" s="75">
        <v>0</v>
      </c>
      <c r="H424" s="75">
        <v>0</v>
      </c>
      <c r="I424" s="70">
        <v>0</v>
      </c>
      <c r="J424" s="86"/>
      <c r="K424" s="86"/>
    </row>
    <row r="425" spans="1:11" ht="15" customHeight="1" x14ac:dyDescent="0.25">
      <c r="A425" s="66">
        <v>3226</v>
      </c>
      <c r="B425" s="67"/>
      <c r="C425" s="68"/>
      <c r="D425" s="69" t="s">
        <v>113</v>
      </c>
      <c r="E425" s="75">
        <v>0</v>
      </c>
      <c r="F425" s="75">
        <v>0</v>
      </c>
      <c r="G425" s="75">
        <v>0</v>
      </c>
      <c r="H425" s="75">
        <v>0</v>
      </c>
      <c r="I425" s="70">
        <v>0</v>
      </c>
      <c r="J425" s="81"/>
      <c r="K425" s="81"/>
    </row>
    <row r="426" spans="1:11" ht="25.5" customHeight="1" x14ac:dyDescent="0.25">
      <c r="A426" s="66">
        <v>3227</v>
      </c>
      <c r="B426" s="67"/>
      <c r="C426" s="68"/>
      <c r="D426" s="69" t="s">
        <v>114</v>
      </c>
      <c r="E426" s="75">
        <v>0</v>
      </c>
      <c r="F426" s="75">
        <v>0</v>
      </c>
      <c r="G426" s="75">
        <v>0</v>
      </c>
      <c r="H426" s="75">
        <v>0</v>
      </c>
      <c r="I426" s="70">
        <v>0</v>
      </c>
    </row>
    <row r="427" spans="1:11" x14ac:dyDescent="0.25">
      <c r="A427" s="66">
        <v>323</v>
      </c>
      <c r="B427" s="67"/>
      <c r="C427" s="68"/>
      <c r="D427" s="69" t="s">
        <v>92</v>
      </c>
      <c r="E427" s="75">
        <f>SUM(E428:E429)</f>
        <v>3716.24</v>
      </c>
      <c r="F427" s="75">
        <f>SUM(F428:F429)</f>
        <v>9486</v>
      </c>
      <c r="G427" s="75">
        <f>SUM(G428:G429)</f>
        <v>9486</v>
      </c>
      <c r="H427" s="75">
        <f t="shared" si="33"/>
        <v>100</v>
      </c>
      <c r="I427" s="70">
        <f>SUM(G427/E427)*100</f>
        <v>255.25800271241903</v>
      </c>
    </row>
    <row r="428" spans="1:11" x14ac:dyDescent="0.25">
      <c r="A428" s="66">
        <v>3231</v>
      </c>
      <c r="B428" s="67"/>
      <c r="C428" s="68"/>
      <c r="D428" s="69" t="s">
        <v>115</v>
      </c>
      <c r="E428" s="75">
        <v>3716.24</v>
      </c>
      <c r="F428" s="75">
        <v>9486</v>
      </c>
      <c r="G428" s="75">
        <v>9486</v>
      </c>
      <c r="H428" s="75">
        <f t="shared" si="33"/>
        <v>100</v>
      </c>
      <c r="I428" s="70">
        <f t="shared" si="34"/>
        <v>255.25800271241903</v>
      </c>
    </row>
    <row r="429" spans="1:11" x14ac:dyDescent="0.25">
      <c r="A429" s="66">
        <v>3239</v>
      </c>
      <c r="B429" s="67"/>
      <c r="C429" s="68"/>
      <c r="D429" s="69" t="s">
        <v>117</v>
      </c>
      <c r="E429" s="75">
        <v>0</v>
      </c>
      <c r="F429" s="75">
        <v>0</v>
      </c>
      <c r="G429" s="75">
        <v>0</v>
      </c>
      <c r="H429" s="75">
        <v>0</v>
      </c>
      <c r="I429" s="70">
        <v>0</v>
      </c>
    </row>
    <row r="430" spans="1:11" ht="25.5" x14ac:dyDescent="0.25">
      <c r="A430" s="66">
        <v>324</v>
      </c>
      <c r="B430" s="67"/>
      <c r="C430" s="68"/>
      <c r="D430" s="69" t="s">
        <v>93</v>
      </c>
      <c r="E430" s="75">
        <v>0</v>
      </c>
      <c r="F430" s="75">
        <v>0</v>
      </c>
      <c r="G430" s="75">
        <v>0</v>
      </c>
      <c r="H430" s="75">
        <v>0</v>
      </c>
      <c r="I430" s="70">
        <v>0</v>
      </c>
    </row>
    <row r="431" spans="1:11" ht="25.5" x14ac:dyDescent="0.25">
      <c r="A431" s="66">
        <v>329</v>
      </c>
      <c r="B431" s="67"/>
      <c r="C431" s="68"/>
      <c r="D431" s="69" t="s">
        <v>94</v>
      </c>
      <c r="E431" s="75">
        <v>0</v>
      </c>
      <c r="F431" s="75">
        <v>0</v>
      </c>
      <c r="G431" s="75">
        <v>0</v>
      </c>
      <c r="H431" s="75">
        <v>0</v>
      </c>
      <c r="I431" s="70">
        <v>0</v>
      </c>
    </row>
    <row r="432" spans="1:11" x14ac:dyDescent="0.25">
      <c r="A432" s="71">
        <v>34</v>
      </c>
      <c r="B432" s="72"/>
      <c r="C432" s="73"/>
      <c r="D432" s="63" t="s">
        <v>95</v>
      </c>
      <c r="E432" s="74">
        <v>0</v>
      </c>
      <c r="F432" s="74">
        <v>0</v>
      </c>
      <c r="G432" s="74">
        <v>0</v>
      </c>
      <c r="H432" s="75">
        <v>0</v>
      </c>
      <c r="I432" s="70">
        <v>0</v>
      </c>
    </row>
    <row r="433" spans="1:9" x14ac:dyDescent="0.25">
      <c r="A433" s="66">
        <v>343</v>
      </c>
      <c r="B433" s="67"/>
      <c r="C433" s="68"/>
      <c r="D433" s="69" t="s">
        <v>96</v>
      </c>
      <c r="E433" s="74">
        <v>0</v>
      </c>
      <c r="F433" s="74">
        <v>0</v>
      </c>
      <c r="G433" s="74">
        <v>0</v>
      </c>
      <c r="H433" s="75">
        <v>0</v>
      </c>
      <c r="I433" s="70">
        <v>0</v>
      </c>
    </row>
    <row r="434" spans="1:9" ht="38.25" x14ac:dyDescent="0.25">
      <c r="A434" s="71">
        <v>37</v>
      </c>
      <c r="B434" s="72"/>
      <c r="C434" s="73"/>
      <c r="D434" s="63" t="s">
        <v>97</v>
      </c>
      <c r="E434" s="74">
        <v>0</v>
      </c>
      <c r="F434" s="74">
        <v>0</v>
      </c>
      <c r="G434" s="74">
        <v>0</v>
      </c>
      <c r="H434" s="75">
        <v>0</v>
      </c>
      <c r="I434" s="70">
        <v>0</v>
      </c>
    </row>
    <row r="435" spans="1:9" ht="25.5" x14ac:dyDescent="0.25">
      <c r="A435" s="66">
        <v>372</v>
      </c>
      <c r="B435" s="67"/>
      <c r="C435" s="68"/>
      <c r="D435" s="69" t="s">
        <v>98</v>
      </c>
      <c r="E435" s="74">
        <v>0</v>
      </c>
      <c r="F435" s="74">
        <v>0</v>
      </c>
      <c r="G435" s="74">
        <v>0</v>
      </c>
      <c r="H435" s="75">
        <v>0</v>
      </c>
      <c r="I435" s="70">
        <v>0</v>
      </c>
    </row>
    <row r="436" spans="1:9" ht="38.25" x14ac:dyDescent="0.25">
      <c r="A436" s="71">
        <v>4</v>
      </c>
      <c r="B436" s="72"/>
      <c r="C436" s="73"/>
      <c r="D436" s="63" t="s">
        <v>24</v>
      </c>
      <c r="E436" s="74">
        <f>SUM(E437)</f>
        <v>0</v>
      </c>
      <c r="F436" s="74">
        <f>SUM(F437)</f>
        <v>2812.5</v>
      </c>
      <c r="G436" s="74">
        <f>SUM(G437)</f>
        <v>2812.5</v>
      </c>
      <c r="H436" s="75">
        <f t="shared" si="33"/>
        <v>100</v>
      </c>
      <c r="I436" s="70">
        <v>0</v>
      </c>
    </row>
    <row r="437" spans="1:9" ht="38.25" x14ac:dyDescent="0.25">
      <c r="A437" s="71">
        <v>42</v>
      </c>
      <c r="B437" s="72"/>
      <c r="C437" s="73"/>
      <c r="D437" s="63" t="s">
        <v>24</v>
      </c>
      <c r="E437" s="74">
        <f>SUM(E438+E445)</f>
        <v>0</v>
      </c>
      <c r="F437" s="74">
        <f>SUM(F438+F445)</f>
        <v>2812.5</v>
      </c>
      <c r="G437" s="74">
        <f>SUM(G438+G445)</f>
        <v>2812.5</v>
      </c>
      <c r="H437" s="75">
        <f t="shared" si="33"/>
        <v>100</v>
      </c>
      <c r="I437" s="70">
        <v>0</v>
      </c>
    </row>
    <row r="438" spans="1:9" x14ac:dyDescent="0.25">
      <c r="A438" s="66">
        <v>422</v>
      </c>
      <c r="B438" s="67"/>
      <c r="C438" s="68"/>
      <c r="D438" s="69" t="s">
        <v>99</v>
      </c>
      <c r="E438" s="75">
        <f>SUM(E439:E444)</f>
        <v>0</v>
      </c>
      <c r="F438" s="75">
        <f>SUM(F439:F444)</f>
        <v>2812.5</v>
      </c>
      <c r="G438" s="75">
        <f>SUM(G439:G444)</f>
        <v>2812.5</v>
      </c>
      <c r="H438" s="75">
        <f t="shared" si="33"/>
        <v>100</v>
      </c>
      <c r="I438" s="70">
        <v>0</v>
      </c>
    </row>
    <row r="439" spans="1:9" x14ac:dyDescent="0.25">
      <c r="A439" s="66">
        <v>4221</v>
      </c>
      <c r="B439" s="67"/>
      <c r="C439" s="68"/>
      <c r="D439" s="69" t="s">
        <v>123</v>
      </c>
      <c r="E439" s="75">
        <v>0</v>
      </c>
      <c r="F439" s="75">
        <v>2812.5</v>
      </c>
      <c r="G439" s="75">
        <v>2812.5</v>
      </c>
      <c r="H439" s="75">
        <f t="shared" si="33"/>
        <v>100</v>
      </c>
      <c r="I439" s="70">
        <v>0</v>
      </c>
    </row>
    <row r="440" spans="1:9" x14ac:dyDescent="0.25">
      <c r="A440" s="66">
        <v>4222</v>
      </c>
      <c r="B440" s="67"/>
      <c r="C440" s="68"/>
      <c r="D440" s="69" t="s">
        <v>124</v>
      </c>
      <c r="E440" s="75">
        <v>0</v>
      </c>
      <c r="F440" s="75">
        <v>0</v>
      </c>
      <c r="G440" s="75">
        <v>0</v>
      </c>
      <c r="H440" s="75">
        <v>0</v>
      </c>
      <c r="I440" s="70">
        <v>0</v>
      </c>
    </row>
    <row r="441" spans="1:9" x14ac:dyDescent="0.25">
      <c r="A441" s="66">
        <v>4223</v>
      </c>
      <c r="B441" s="67"/>
      <c r="C441" s="68"/>
      <c r="D441" s="69" t="s">
        <v>125</v>
      </c>
      <c r="E441" s="75">
        <v>0</v>
      </c>
      <c r="F441" s="75">
        <v>0</v>
      </c>
      <c r="G441" s="75">
        <v>0</v>
      </c>
      <c r="H441" s="75">
        <v>0</v>
      </c>
      <c r="I441" s="70">
        <v>0</v>
      </c>
    </row>
    <row r="442" spans="1:9" x14ac:dyDescent="0.25">
      <c r="A442" s="66">
        <v>4225</v>
      </c>
      <c r="B442" s="67"/>
      <c r="C442" s="68"/>
      <c r="D442" s="69" t="s">
        <v>126</v>
      </c>
      <c r="E442" s="75">
        <v>0</v>
      </c>
      <c r="F442" s="75">
        <v>0</v>
      </c>
      <c r="G442" s="75">
        <v>0</v>
      </c>
      <c r="H442" s="75">
        <v>0</v>
      </c>
      <c r="I442" s="70">
        <v>0</v>
      </c>
    </row>
    <row r="443" spans="1:9" x14ac:dyDescent="0.25">
      <c r="A443" s="66">
        <v>4226</v>
      </c>
      <c r="B443" s="67"/>
      <c r="C443" s="68"/>
      <c r="D443" s="69" t="s">
        <v>127</v>
      </c>
      <c r="E443" s="75">
        <v>0</v>
      </c>
      <c r="F443" s="75">
        <v>0</v>
      </c>
      <c r="G443" s="75">
        <v>0</v>
      </c>
      <c r="H443" s="75">
        <v>0</v>
      </c>
      <c r="I443" s="70">
        <v>0</v>
      </c>
    </row>
    <row r="444" spans="1:9" ht="25.5" x14ac:dyDescent="0.25">
      <c r="A444" s="66">
        <v>4227</v>
      </c>
      <c r="B444" s="67"/>
      <c r="C444" s="68"/>
      <c r="D444" s="69" t="s">
        <v>128</v>
      </c>
      <c r="E444" s="75">
        <v>0</v>
      </c>
      <c r="F444" s="75">
        <v>0</v>
      </c>
      <c r="G444" s="75">
        <v>0</v>
      </c>
      <c r="H444" s="75">
        <v>0</v>
      </c>
      <c r="I444" s="70">
        <v>0</v>
      </c>
    </row>
    <row r="445" spans="1:9" ht="25.5" x14ac:dyDescent="0.25">
      <c r="A445" s="66">
        <v>424</v>
      </c>
      <c r="B445" s="67"/>
      <c r="C445" s="68"/>
      <c r="D445" s="69" t="s">
        <v>100</v>
      </c>
      <c r="E445" s="75">
        <v>0</v>
      </c>
      <c r="F445" s="75">
        <v>0</v>
      </c>
      <c r="G445" s="75">
        <v>0</v>
      </c>
      <c r="H445" s="75">
        <v>0</v>
      </c>
      <c r="I445" s="70">
        <v>0</v>
      </c>
    </row>
    <row r="446" spans="1:9" x14ac:dyDescent="0.25">
      <c r="A446" s="66">
        <v>4241</v>
      </c>
      <c r="B446" s="67"/>
      <c r="C446" s="68"/>
      <c r="D446" s="69" t="s">
        <v>129</v>
      </c>
      <c r="E446" s="75">
        <v>0</v>
      </c>
      <c r="F446" s="75">
        <v>0</v>
      </c>
      <c r="G446" s="75">
        <v>0</v>
      </c>
      <c r="H446" s="75">
        <v>0</v>
      </c>
      <c r="I446" s="70">
        <v>0</v>
      </c>
    </row>
    <row r="447" spans="1:9" x14ac:dyDescent="0.25">
      <c r="A447" s="66"/>
      <c r="B447" s="67"/>
      <c r="C447" s="68"/>
      <c r="D447" s="69"/>
      <c r="E447" s="75">
        <v>0</v>
      </c>
      <c r="F447" s="75">
        <v>0</v>
      </c>
      <c r="G447" s="75">
        <v>0</v>
      </c>
      <c r="H447" s="75">
        <v>0</v>
      </c>
      <c r="I447" s="70">
        <v>0</v>
      </c>
    </row>
    <row r="448" spans="1:9" x14ac:dyDescent="0.25">
      <c r="A448" s="66"/>
      <c r="B448" s="67"/>
      <c r="C448" s="68"/>
      <c r="D448" s="63" t="s">
        <v>83</v>
      </c>
      <c r="E448" s="74">
        <f>SUM(E402+E436)</f>
        <v>21334.03</v>
      </c>
      <c r="F448" s="74">
        <f>SUM(F402+F436)</f>
        <v>29904.260000000002</v>
      </c>
      <c r="G448" s="74">
        <f>SUM(G402+G436)</f>
        <v>31275.29</v>
      </c>
      <c r="H448" s="75">
        <f t="shared" si="33"/>
        <v>104.58473140616084</v>
      </c>
      <c r="I448" s="70">
        <f t="shared" si="34"/>
        <v>146.59813452966927</v>
      </c>
    </row>
    <row r="449" spans="1:9" x14ac:dyDescent="0.25">
      <c r="A449" s="66"/>
      <c r="B449" s="67"/>
      <c r="C449" s="68"/>
      <c r="D449" s="69"/>
      <c r="E449" s="69"/>
      <c r="F449" s="8"/>
      <c r="G449" s="8"/>
      <c r="H449" s="8"/>
      <c r="I449" s="8"/>
    </row>
    <row r="450" spans="1:9" ht="25.5" x14ac:dyDescent="0.25">
      <c r="A450" s="216" t="s">
        <v>16</v>
      </c>
      <c r="B450" s="217"/>
      <c r="C450" s="218"/>
      <c r="D450" s="135" t="s">
        <v>17</v>
      </c>
      <c r="E450" s="136" t="s">
        <v>27</v>
      </c>
      <c r="F450" s="137" t="s">
        <v>28</v>
      </c>
      <c r="G450" s="137" t="s">
        <v>26</v>
      </c>
      <c r="H450" s="137" t="s">
        <v>223</v>
      </c>
      <c r="I450" s="137" t="s">
        <v>223</v>
      </c>
    </row>
    <row r="451" spans="1:9" x14ac:dyDescent="0.25">
      <c r="A451" s="157"/>
      <c r="B451" s="158"/>
      <c r="C451" s="159"/>
      <c r="D451" s="160" t="s">
        <v>223</v>
      </c>
      <c r="E451" s="161">
        <v>1</v>
      </c>
      <c r="F451" s="161">
        <v>2</v>
      </c>
      <c r="G451" s="161">
        <v>3</v>
      </c>
      <c r="H451" s="162" t="s">
        <v>224</v>
      </c>
      <c r="I451" s="161" t="s">
        <v>225</v>
      </c>
    </row>
    <row r="452" spans="1:9" x14ac:dyDescent="0.25">
      <c r="A452" s="209" t="s">
        <v>63</v>
      </c>
      <c r="B452" s="210"/>
      <c r="C452" s="211"/>
      <c r="D452" s="87" t="s">
        <v>64</v>
      </c>
      <c r="E452" s="8"/>
      <c r="F452" s="8"/>
      <c r="G452" s="8"/>
      <c r="H452" s="8"/>
      <c r="I452" s="8"/>
    </row>
    <row r="453" spans="1:9" x14ac:dyDescent="0.25">
      <c r="A453" s="209" t="s">
        <v>87</v>
      </c>
      <c r="B453" s="210"/>
      <c r="C453" s="211"/>
      <c r="D453" s="87" t="s">
        <v>159</v>
      </c>
      <c r="E453" s="8"/>
      <c r="F453" s="8"/>
      <c r="G453" s="8"/>
      <c r="H453" s="8"/>
      <c r="I453" s="8"/>
    </row>
    <row r="454" spans="1:9" x14ac:dyDescent="0.25">
      <c r="A454" s="219" t="s">
        <v>89</v>
      </c>
      <c r="B454" s="220"/>
      <c r="C454" s="221"/>
      <c r="D454" s="88" t="s">
        <v>90</v>
      </c>
      <c r="E454" s="8"/>
      <c r="F454" s="8"/>
      <c r="G454" s="8"/>
      <c r="H454" s="8"/>
      <c r="I454" s="8"/>
    </row>
    <row r="455" spans="1:9" x14ac:dyDescent="0.25">
      <c r="A455" s="209">
        <v>3</v>
      </c>
      <c r="B455" s="210"/>
      <c r="C455" s="211"/>
      <c r="D455" s="87" t="s">
        <v>8</v>
      </c>
      <c r="E455" s="74">
        <f>SUM(E456+E466+E485)</f>
        <v>547.66</v>
      </c>
      <c r="F455" s="74">
        <f>SUM(F456+F466+F485)</f>
        <v>0</v>
      </c>
      <c r="G455" s="74">
        <f>SUM(G456+G466+G485)</f>
        <v>0</v>
      </c>
      <c r="H455" s="74"/>
      <c r="I455" s="74">
        <f>SUM(I456+I466+I485)</f>
        <v>0</v>
      </c>
    </row>
    <row r="456" spans="1:9" x14ac:dyDescent="0.25">
      <c r="A456" s="212">
        <v>31</v>
      </c>
      <c r="B456" s="213"/>
      <c r="C456" s="214"/>
      <c r="D456" s="87" t="s">
        <v>9</v>
      </c>
      <c r="E456" s="74">
        <f>SUM(E457+E461+E463)</f>
        <v>0</v>
      </c>
      <c r="F456" s="74">
        <f>SUM(F457+F461+F463)</f>
        <v>0</v>
      </c>
      <c r="G456" s="74">
        <f>SUM(G457+G461+G463)</f>
        <v>0</v>
      </c>
      <c r="H456" s="74">
        <f>SUM(H457+H461+H463)</f>
        <v>0</v>
      </c>
      <c r="I456" s="74">
        <f>SUM(I457+I461+I463)</f>
        <v>0</v>
      </c>
    </row>
    <row r="457" spans="1:9" x14ac:dyDescent="0.25">
      <c r="A457" s="66">
        <v>311</v>
      </c>
      <c r="B457" s="67"/>
      <c r="C457" s="68"/>
      <c r="D457" s="69" t="s">
        <v>69</v>
      </c>
      <c r="E457" s="75">
        <v>0</v>
      </c>
      <c r="F457" s="75">
        <v>0</v>
      </c>
      <c r="G457" s="75">
        <v>0</v>
      </c>
      <c r="H457" s="75">
        <v>0</v>
      </c>
      <c r="I457" s="75">
        <v>0</v>
      </c>
    </row>
    <row r="458" spans="1:9" x14ac:dyDescent="0.25">
      <c r="A458" s="66">
        <v>3111</v>
      </c>
      <c r="B458" s="67"/>
      <c r="C458" s="68"/>
      <c r="D458" s="69" t="s">
        <v>70</v>
      </c>
      <c r="E458" s="75">
        <v>0</v>
      </c>
      <c r="F458" s="75">
        <v>0</v>
      </c>
      <c r="G458" s="75">
        <v>0</v>
      </c>
      <c r="H458" s="75">
        <v>0</v>
      </c>
      <c r="I458" s="75">
        <v>0</v>
      </c>
    </row>
    <row r="459" spans="1:9" x14ac:dyDescent="0.25">
      <c r="A459" s="66">
        <v>3113</v>
      </c>
      <c r="B459" s="67"/>
      <c r="C459" s="68"/>
      <c r="D459" s="69" t="s">
        <v>71</v>
      </c>
      <c r="E459" s="75">
        <v>0</v>
      </c>
      <c r="F459" s="75">
        <v>0</v>
      </c>
      <c r="G459" s="75">
        <v>0</v>
      </c>
      <c r="H459" s="75">
        <v>0</v>
      </c>
      <c r="I459" s="75">
        <v>0</v>
      </c>
    </row>
    <row r="460" spans="1:9" x14ac:dyDescent="0.25">
      <c r="A460" s="66">
        <v>3114</v>
      </c>
      <c r="B460" s="67"/>
      <c r="C460" s="68"/>
      <c r="D460" s="69" t="s">
        <v>72</v>
      </c>
      <c r="E460" s="75">
        <v>0</v>
      </c>
      <c r="F460" s="75">
        <v>0</v>
      </c>
      <c r="G460" s="75">
        <v>0</v>
      </c>
      <c r="H460" s="75">
        <v>0</v>
      </c>
      <c r="I460" s="75">
        <v>0</v>
      </c>
    </row>
    <row r="461" spans="1:9" x14ac:dyDescent="0.25">
      <c r="A461" s="66">
        <v>312</v>
      </c>
      <c r="B461" s="67"/>
      <c r="C461" s="68"/>
      <c r="D461" s="69" t="s">
        <v>73</v>
      </c>
      <c r="E461" s="75">
        <v>0</v>
      </c>
      <c r="F461" s="75">
        <v>0</v>
      </c>
      <c r="G461" s="75">
        <v>0</v>
      </c>
      <c r="H461" s="75">
        <v>0</v>
      </c>
      <c r="I461" s="75">
        <v>0</v>
      </c>
    </row>
    <row r="462" spans="1:9" x14ac:dyDescent="0.25">
      <c r="A462" s="66">
        <v>3121</v>
      </c>
      <c r="B462" s="67"/>
      <c r="C462" s="68"/>
      <c r="D462" s="69" t="s">
        <v>74</v>
      </c>
      <c r="E462" s="75">
        <v>0</v>
      </c>
      <c r="F462" s="75">
        <v>0</v>
      </c>
      <c r="G462" s="75">
        <v>0</v>
      </c>
      <c r="H462" s="75">
        <v>0</v>
      </c>
      <c r="I462" s="75">
        <v>0</v>
      </c>
    </row>
    <row r="463" spans="1:9" x14ac:dyDescent="0.25">
      <c r="A463" s="66">
        <v>313</v>
      </c>
      <c r="B463" s="67"/>
      <c r="C463" s="68"/>
      <c r="D463" s="69" t="s">
        <v>75</v>
      </c>
      <c r="E463" s="75">
        <v>0</v>
      </c>
      <c r="F463" s="75">
        <v>0</v>
      </c>
      <c r="G463" s="75">
        <v>0</v>
      </c>
      <c r="H463" s="75">
        <v>0</v>
      </c>
      <c r="I463" s="75">
        <v>0</v>
      </c>
    </row>
    <row r="464" spans="1:9" x14ac:dyDescent="0.25">
      <c r="A464" s="66">
        <v>3131</v>
      </c>
      <c r="B464" s="67"/>
      <c r="C464" s="68"/>
      <c r="D464" s="69" t="s">
        <v>76</v>
      </c>
      <c r="E464" s="75">
        <v>0</v>
      </c>
      <c r="F464" s="75">
        <v>0</v>
      </c>
      <c r="G464" s="75">
        <v>0</v>
      </c>
      <c r="H464" s="75">
        <v>0</v>
      </c>
      <c r="I464" s="75">
        <v>0</v>
      </c>
    </row>
    <row r="465" spans="1:9" ht="25.5" x14ac:dyDescent="0.25">
      <c r="A465" s="66">
        <v>3132</v>
      </c>
      <c r="B465" s="67"/>
      <c r="C465" s="68"/>
      <c r="D465" s="69" t="s">
        <v>77</v>
      </c>
      <c r="E465" s="75">
        <v>0</v>
      </c>
      <c r="F465" s="75">
        <v>0</v>
      </c>
      <c r="G465" s="75">
        <v>0</v>
      </c>
      <c r="H465" s="75">
        <v>0</v>
      </c>
      <c r="I465" s="75">
        <v>0</v>
      </c>
    </row>
    <row r="466" spans="1:9" x14ac:dyDescent="0.25">
      <c r="A466" s="212">
        <v>32</v>
      </c>
      <c r="B466" s="213"/>
      <c r="C466" s="214"/>
      <c r="D466" s="87" t="s">
        <v>18</v>
      </c>
      <c r="E466" s="74">
        <f>SUM(E467+E472+E480+E483+E483+E484)</f>
        <v>547.66</v>
      </c>
      <c r="F466" s="74">
        <f>SUM(F467+F472+F480+F483+F483+F484)</f>
        <v>0</v>
      </c>
      <c r="G466" s="74">
        <f>SUM(G467+G472+G480+G483+G483+G484)</f>
        <v>0</v>
      </c>
      <c r="H466" s="74">
        <f>SUM(H467+H472+H480+H483+H483+H484)</f>
        <v>0</v>
      </c>
      <c r="I466" s="74">
        <f>SUM(I467+I472+I480+I483+I483+I484)</f>
        <v>0</v>
      </c>
    </row>
    <row r="467" spans="1:9" x14ac:dyDescent="0.25">
      <c r="A467" s="66">
        <v>321</v>
      </c>
      <c r="B467" s="67"/>
      <c r="C467" s="68"/>
      <c r="D467" s="69" t="s">
        <v>78</v>
      </c>
      <c r="E467" s="75">
        <v>0</v>
      </c>
      <c r="F467" s="75">
        <v>0</v>
      </c>
      <c r="G467" s="75">
        <v>0</v>
      </c>
      <c r="H467" s="75">
        <v>0</v>
      </c>
      <c r="I467" s="75">
        <v>0</v>
      </c>
    </row>
    <row r="468" spans="1:9" x14ac:dyDescent="0.25">
      <c r="A468" s="66">
        <v>3211</v>
      </c>
      <c r="B468" s="67"/>
      <c r="C468" s="68"/>
      <c r="D468" s="69" t="s">
        <v>79</v>
      </c>
      <c r="E468" s="75">
        <v>0</v>
      </c>
      <c r="F468" s="75">
        <v>0</v>
      </c>
      <c r="G468" s="75">
        <v>0</v>
      </c>
      <c r="H468" s="75">
        <v>0</v>
      </c>
      <c r="I468" s="75">
        <v>0</v>
      </c>
    </row>
    <row r="469" spans="1:9" ht="25.5" x14ac:dyDescent="0.25">
      <c r="A469" s="66">
        <v>3212</v>
      </c>
      <c r="B469" s="67"/>
      <c r="C469" s="68"/>
      <c r="D469" s="69" t="s">
        <v>133</v>
      </c>
      <c r="E469" s="75">
        <v>0</v>
      </c>
      <c r="F469" s="75">
        <v>0</v>
      </c>
      <c r="G469" s="75">
        <v>0</v>
      </c>
      <c r="H469" s="75">
        <v>0</v>
      </c>
      <c r="I469" s="75">
        <v>0</v>
      </c>
    </row>
    <row r="470" spans="1:9" x14ac:dyDescent="0.25">
      <c r="A470" s="66">
        <v>3213</v>
      </c>
      <c r="B470" s="67"/>
      <c r="C470" s="68"/>
      <c r="D470" s="69" t="s">
        <v>81</v>
      </c>
      <c r="E470" s="75">
        <v>0</v>
      </c>
      <c r="F470" s="75">
        <v>0</v>
      </c>
      <c r="G470" s="75">
        <v>0</v>
      </c>
      <c r="H470" s="75">
        <v>0</v>
      </c>
      <c r="I470" s="75">
        <v>0</v>
      </c>
    </row>
    <row r="471" spans="1:9" ht="25.5" x14ac:dyDescent="0.25">
      <c r="A471" s="66">
        <v>3214</v>
      </c>
      <c r="B471" s="67"/>
      <c r="C471" s="68"/>
      <c r="D471" s="69" t="s">
        <v>82</v>
      </c>
      <c r="E471" s="75">
        <v>0</v>
      </c>
      <c r="F471" s="75">
        <v>0</v>
      </c>
      <c r="G471" s="75">
        <v>0</v>
      </c>
      <c r="H471" s="75">
        <v>0</v>
      </c>
      <c r="I471" s="75">
        <v>0</v>
      </c>
    </row>
    <row r="472" spans="1:9" x14ac:dyDescent="0.25">
      <c r="A472" s="66">
        <v>322</v>
      </c>
      <c r="B472" s="67"/>
      <c r="C472" s="68"/>
      <c r="D472" s="69" t="s">
        <v>91</v>
      </c>
      <c r="E472" s="75">
        <v>199.08</v>
      </c>
      <c r="F472" s="75">
        <v>0</v>
      </c>
      <c r="G472" s="75">
        <f>SUM(G473:G479)</f>
        <v>0</v>
      </c>
      <c r="H472" s="75">
        <f>SUM(H473:H479)</f>
        <v>0</v>
      </c>
      <c r="I472" s="75">
        <f>SUM(I473:I479)</f>
        <v>0</v>
      </c>
    </row>
    <row r="473" spans="1:9" ht="25.5" x14ac:dyDescent="0.25">
      <c r="A473" s="66">
        <v>3221</v>
      </c>
      <c r="B473" s="67"/>
      <c r="C473" s="68"/>
      <c r="D473" s="69" t="s">
        <v>105</v>
      </c>
      <c r="E473" s="75">
        <v>0</v>
      </c>
      <c r="F473" s="75">
        <v>0</v>
      </c>
      <c r="G473" s="75">
        <v>0</v>
      </c>
      <c r="H473" s="75">
        <v>0</v>
      </c>
      <c r="I473" s="75">
        <v>0</v>
      </c>
    </row>
    <row r="474" spans="1:9" x14ac:dyDescent="0.25">
      <c r="A474" s="66">
        <v>3222</v>
      </c>
      <c r="B474" s="67"/>
      <c r="C474" s="68"/>
      <c r="D474" s="69" t="s">
        <v>106</v>
      </c>
      <c r="E474" s="75">
        <v>0</v>
      </c>
      <c r="F474" s="75">
        <v>0</v>
      </c>
      <c r="G474" s="75">
        <v>0</v>
      </c>
      <c r="H474" s="75">
        <v>0</v>
      </c>
      <c r="I474" s="75">
        <v>0</v>
      </c>
    </row>
    <row r="475" spans="1:9" ht="15" customHeight="1" x14ac:dyDescent="0.25">
      <c r="A475" s="66">
        <v>3223</v>
      </c>
      <c r="B475" s="67"/>
      <c r="C475" s="68"/>
      <c r="D475" s="69" t="s">
        <v>107</v>
      </c>
      <c r="E475" s="75">
        <v>0</v>
      </c>
      <c r="F475" s="75">
        <v>0</v>
      </c>
      <c r="G475" s="75">
        <v>0</v>
      </c>
      <c r="H475" s="75">
        <v>0</v>
      </c>
      <c r="I475" s="75">
        <v>0</v>
      </c>
    </row>
    <row r="476" spans="1:9" ht="15" customHeight="1" x14ac:dyDescent="0.25">
      <c r="A476" s="66">
        <v>3224</v>
      </c>
      <c r="B476" s="67"/>
      <c r="C476" s="68"/>
      <c r="D476" s="69" t="s">
        <v>111</v>
      </c>
      <c r="E476" s="75">
        <v>0</v>
      </c>
      <c r="F476" s="75">
        <v>0</v>
      </c>
      <c r="G476" s="75">
        <v>0</v>
      </c>
      <c r="H476" s="75">
        <v>0</v>
      </c>
      <c r="I476" s="75">
        <v>0</v>
      </c>
    </row>
    <row r="477" spans="1:9" ht="22.5" customHeight="1" x14ac:dyDescent="0.25">
      <c r="A477" s="66">
        <v>3225</v>
      </c>
      <c r="B477" s="67"/>
      <c r="C477" s="68"/>
      <c r="D477" s="69" t="s">
        <v>112</v>
      </c>
      <c r="E477" s="75">
        <v>199.08</v>
      </c>
      <c r="F477" s="75">
        <v>0</v>
      </c>
      <c r="G477" s="75">
        <v>0</v>
      </c>
      <c r="H477" s="75">
        <v>0</v>
      </c>
      <c r="I477" s="75">
        <v>0</v>
      </c>
    </row>
    <row r="478" spans="1:9" ht="25.5" x14ac:dyDescent="0.25">
      <c r="A478" s="66">
        <v>3226</v>
      </c>
      <c r="B478" s="67"/>
      <c r="C478" s="68"/>
      <c r="D478" s="69" t="s">
        <v>113</v>
      </c>
      <c r="E478" s="75">
        <v>0</v>
      </c>
      <c r="F478" s="75">
        <v>0</v>
      </c>
      <c r="G478" s="75">
        <v>0</v>
      </c>
      <c r="H478" s="75">
        <v>0</v>
      </c>
      <c r="I478" s="75">
        <v>0</v>
      </c>
    </row>
    <row r="479" spans="1:9" ht="25.5" x14ac:dyDescent="0.25">
      <c r="A479" s="66">
        <v>3227</v>
      </c>
      <c r="B479" s="67"/>
      <c r="C479" s="68"/>
      <c r="D479" s="69" t="s">
        <v>114</v>
      </c>
      <c r="E479" s="75">
        <v>0</v>
      </c>
      <c r="F479" s="75">
        <v>0</v>
      </c>
      <c r="G479" s="75">
        <v>0</v>
      </c>
      <c r="H479" s="75">
        <v>0</v>
      </c>
      <c r="I479" s="75">
        <v>0</v>
      </c>
    </row>
    <row r="480" spans="1:9" x14ac:dyDescent="0.25">
      <c r="A480" s="66">
        <v>323</v>
      </c>
      <c r="B480" s="67"/>
      <c r="C480" s="68"/>
      <c r="D480" s="69" t="s">
        <v>92</v>
      </c>
      <c r="E480" s="75">
        <f>SUM(E481:E482)</f>
        <v>348.58</v>
      </c>
      <c r="F480" s="75">
        <f>SUM(F481:F482)</f>
        <v>0</v>
      </c>
      <c r="G480" s="75">
        <f>SUM(G481:G482)</f>
        <v>0</v>
      </c>
      <c r="H480" s="75">
        <f>SUM(H481:H482)</f>
        <v>0</v>
      </c>
      <c r="I480" s="75">
        <f>SUM(I481:I482)</f>
        <v>0</v>
      </c>
    </row>
    <row r="481" spans="1:9" x14ac:dyDescent="0.25">
      <c r="A481" s="66">
        <v>3231</v>
      </c>
      <c r="B481" s="67"/>
      <c r="C481" s="68"/>
      <c r="D481" s="69" t="s">
        <v>115</v>
      </c>
      <c r="E481" s="75">
        <v>0</v>
      </c>
      <c r="F481" s="75">
        <v>0</v>
      </c>
      <c r="G481" s="75">
        <v>0</v>
      </c>
      <c r="H481" s="75">
        <v>0</v>
      </c>
      <c r="I481" s="75">
        <v>0</v>
      </c>
    </row>
    <row r="482" spans="1:9" x14ac:dyDescent="0.25">
      <c r="A482" s="66">
        <v>3235</v>
      </c>
      <c r="B482" s="67"/>
      <c r="C482" s="68"/>
      <c r="D482" s="69" t="s">
        <v>136</v>
      </c>
      <c r="E482" s="75">
        <v>348.58</v>
      </c>
      <c r="F482" s="75">
        <v>0</v>
      </c>
      <c r="G482" s="75">
        <v>0</v>
      </c>
      <c r="H482" s="75">
        <v>0</v>
      </c>
      <c r="I482" s="75">
        <v>0</v>
      </c>
    </row>
    <row r="483" spans="1:9" ht="25.5" x14ac:dyDescent="0.25">
      <c r="A483" s="66">
        <v>324</v>
      </c>
      <c r="B483" s="67"/>
      <c r="C483" s="68"/>
      <c r="D483" s="69" t="s">
        <v>93</v>
      </c>
      <c r="E483" s="75">
        <v>0</v>
      </c>
      <c r="F483" s="75">
        <v>0</v>
      </c>
      <c r="G483" s="75">
        <v>0</v>
      </c>
      <c r="H483" s="75">
        <v>0</v>
      </c>
      <c r="I483" s="75">
        <v>0</v>
      </c>
    </row>
    <row r="484" spans="1:9" ht="25.5" x14ac:dyDescent="0.25">
      <c r="A484" s="66">
        <v>329</v>
      </c>
      <c r="B484" s="67"/>
      <c r="C484" s="68"/>
      <c r="D484" s="69" t="s">
        <v>94</v>
      </c>
      <c r="E484" s="75">
        <v>0</v>
      </c>
      <c r="F484" s="75">
        <v>0</v>
      </c>
      <c r="G484" s="75">
        <v>0</v>
      </c>
      <c r="H484" s="75">
        <v>0</v>
      </c>
      <c r="I484" s="75">
        <v>0</v>
      </c>
    </row>
    <row r="485" spans="1:9" x14ac:dyDescent="0.25">
      <c r="A485" s="83">
        <v>34</v>
      </c>
      <c r="B485" s="84"/>
      <c r="C485" s="85"/>
      <c r="D485" s="87" t="s">
        <v>95</v>
      </c>
      <c r="E485" s="74">
        <v>0</v>
      </c>
      <c r="F485" s="74">
        <v>0</v>
      </c>
      <c r="G485" s="74">
        <v>0</v>
      </c>
      <c r="H485" s="74">
        <v>0</v>
      </c>
      <c r="I485" s="74">
        <v>0</v>
      </c>
    </row>
    <row r="486" spans="1:9" x14ac:dyDescent="0.25">
      <c r="A486" s="66">
        <v>343</v>
      </c>
      <c r="B486" s="67"/>
      <c r="C486" s="68"/>
      <c r="D486" s="69" t="s">
        <v>96</v>
      </c>
      <c r="E486" s="74">
        <v>0</v>
      </c>
      <c r="F486" s="74">
        <v>0</v>
      </c>
      <c r="G486" s="74">
        <v>0</v>
      </c>
      <c r="H486" s="74">
        <v>0</v>
      </c>
      <c r="I486" s="74">
        <v>0</v>
      </c>
    </row>
    <row r="487" spans="1:9" ht="38.25" x14ac:dyDescent="0.25">
      <c r="A487" s="83">
        <v>37</v>
      </c>
      <c r="B487" s="84"/>
      <c r="C487" s="85"/>
      <c r="D487" s="87" t="s">
        <v>97</v>
      </c>
      <c r="E487" s="74">
        <v>0</v>
      </c>
      <c r="F487" s="74">
        <v>0</v>
      </c>
      <c r="G487" s="74">
        <v>0</v>
      </c>
      <c r="H487" s="74">
        <v>0</v>
      </c>
      <c r="I487" s="74">
        <v>0</v>
      </c>
    </row>
    <row r="488" spans="1:9" ht="25.5" x14ac:dyDescent="0.25">
      <c r="A488" s="66">
        <v>372</v>
      </c>
      <c r="B488" s="67"/>
      <c r="C488" s="68"/>
      <c r="D488" s="69" t="s">
        <v>98</v>
      </c>
      <c r="E488" s="74">
        <v>0</v>
      </c>
      <c r="F488" s="74">
        <v>0</v>
      </c>
      <c r="G488" s="74">
        <v>0</v>
      </c>
      <c r="H488" s="74">
        <v>0</v>
      </c>
      <c r="I488" s="74">
        <v>0</v>
      </c>
    </row>
    <row r="489" spans="1:9" ht="38.25" x14ac:dyDescent="0.25">
      <c r="A489" s="83">
        <v>4</v>
      </c>
      <c r="B489" s="84"/>
      <c r="C489" s="85"/>
      <c r="D489" s="87" t="s">
        <v>24</v>
      </c>
      <c r="E489" s="74">
        <f>SUM(E490)</f>
        <v>12608.64</v>
      </c>
      <c r="F489" s="74">
        <f>SUM(F490)</f>
        <v>0</v>
      </c>
      <c r="G489" s="74">
        <f>SUM(G490)</f>
        <v>0</v>
      </c>
      <c r="H489" s="74">
        <f>SUM(H490)</f>
        <v>0</v>
      </c>
      <c r="I489" s="74">
        <f>SUM(I490)</f>
        <v>0</v>
      </c>
    </row>
    <row r="490" spans="1:9" ht="38.25" x14ac:dyDescent="0.25">
      <c r="A490" s="83">
        <v>42</v>
      </c>
      <c r="B490" s="84"/>
      <c r="C490" s="85"/>
      <c r="D490" s="87" t="s">
        <v>24</v>
      </c>
      <c r="E490" s="74">
        <f>SUM(E491+E496)</f>
        <v>12608.64</v>
      </c>
      <c r="F490" s="74">
        <f>SUM(F491+F496)</f>
        <v>0</v>
      </c>
      <c r="G490" s="74">
        <f>SUM(G491+G496)</f>
        <v>0</v>
      </c>
      <c r="H490" s="74">
        <f>SUM(H491+H496)</f>
        <v>0</v>
      </c>
      <c r="I490" s="74">
        <f>SUM(I491+I496)</f>
        <v>0</v>
      </c>
    </row>
    <row r="491" spans="1:9" x14ac:dyDescent="0.25">
      <c r="A491" s="66">
        <v>422</v>
      </c>
      <c r="B491" s="67"/>
      <c r="C491" s="68"/>
      <c r="D491" s="69" t="s">
        <v>99</v>
      </c>
      <c r="E491" s="75">
        <f>SUM(E492:E495)</f>
        <v>0</v>
      </c>
      <c r="F491" s="75">
        <f>SUM(F492:F495)</f>
        <v>0</v>
      </c>
      <c r="G491" s="75">
        <f>SUM(G492:G495)</f>
        <v>0</v>
      </c>
      <c r="H491" s="75">
        <f>SUM(H492:H495)</f>
        <v>0</v>
      </c>
      <c r="I491" s="75">
        <f>SUM(I492:I495)</f>
        <v>0</v>
      </c>
    </row>
    <row r="492" spans="1:9" x14ac:dyDescent="0.25">
      <c r="A492" s="66">
        <v>4221</v>
      </c>
      <c r="B492" s="67"/>
      <c r="C492" s="68"/>
      <c r="D492" s="69" t="s">
        <v>123</v>
      </c>
      <c r="E492" s="75">
        <v>0</v>
      </c>
      <c r="F492" s="75">
        <v>0</v>
      </c>
      <c r="G492" s="75">
        <v>0</v>
      </c>
      <c r="H492" s="75">
        <v>0</v>
      </c>
      <c r="I492" s="75">
        <v>0</v>
      </c>
    </row>
    <row r="493" spans="1:9" x14ac:dyDescent="0.25">
      <c r="A493" s="66">
        <v>4225</v>
      </c>
      <c r="B493" s="67"/>
      <c r="C493" s="68"/>
      <c r="D493" s="69" t="s">
        <v>126</v>
      </c>
      <c r="E493" s="75">
        <v>0</v>
      </c>
      <c r="F493" s="75">
        <v>0</v>
      </c>
      <c r="G493" s="75">
        <v>0</v>
      </c>
      <c r="H493" s="75">
        <v>0</v>
      </c>
      <c r="I493" s="75">
        <v>0</v>
      </c>
    </row>
    <row r="494" spans="1:9" x14ac:dyDescent="0.25">
      <c r="A494" s="66">
        <v>4226</v>
      </c>
      <c r="B494" s="67"/>
      <c r="C494" s="68"/>
      <c r="D494" s="69" t="s">
        <v>127</v>
      </c>
      <c r="E494" s="75">
        <v>0</v>
      </c>
      <c r="F494" s="75">
        <v>0</v>
      </c>
      <c r="G494" s="75">
        <v>0</v>
      </c>
      <c r="H494" s="75">
        <v>0</v>
      </c>
      <c r="I494" s="75">
        <v>0</v>
      </c>
    </row>
    <row r="495" spans="1:9" ht="25.5" x14ac:dyDescent="0.25">
      <c r="A495" s="66">
        <v>4227</v>
      </c>
      <c r="B495" s="67"/>
      <c r="C495" s="68"/>
      <c r="D495" s="69" t="s">
        <v>128</v>
      </c>
      <c r="E495" s="75">
        <v>0</v>
      </c>
      <c r="F495" s="75">
        <v>0</v>
      </c>
      <c r="G495" s="75">
        <v>0</v>
      </c>
      <c r="H495" s="75">
        <v>0</v>
      </c>
      <c r="I495" s="75">
        <v>0</v>
      </c>
    </row>
    <row r="496" spans="1:9" ht="25.5" x14ac:dyDescent="0.25">
      <c r="A496" s="66">
        <v>424</v>
      </c>
      <c r="B496" s="67"/>
      <c r="C496" s="68"/>
      <c r="D496" s="69" t="s">
        <v>100</v>
      </c>
      <c r="E496" s="75">
        <v>12608.64</v>
      </c>
      <c r="F496" s="75">
        <v>0</v>
      </c>
      <c r="G496" s="75">
        <v>0</v>
      </c>
      <c r="H496" s="75">
        <v>0</v>
      </c>
      <c r="I496" s="75">
        <v>0</v>
      </c>
    </row>
    <row r="497" spans="1:9" x14ac:dyDescent="0.25">
      <c r="A497" s="66">
        <v>4241</v>
      </c>
      <c r="B497" s="67"/>
      <c r="C497" s="68"/>
      <c r="D497" s="69" t="s">
        <v>129</v>
      </c>
      <c r="E497" s="75">
        <v>12608.64</v>
      </c>
      <c r="F497" s="75">
        <v>0</v>
      </c>
      <c r="G497" s="75">
        <v>0</v>
      </c>
      <c r="H497" s="75">
        <v>0</v>
      </c>
      <c r="I497" s="75">
        <v>0</v>
      </c>
    </row>
    <row r="498" spans="1:9" x14ac:dyDescent="0.25">
      <c r="A498" s="66"/>
      <c r="B498" s="67"/>
      <c r="C498" s="68"/>
      <c r="D498" s="69"/>
      <c r="E498" s="75">
        <v>0</v>
      </c>
      <c r="F498" s="75">
        <v>0</v>
      </c>
      <c r="G498" s="75">
        <v>0</v>
      </c>
      <c r="H498" s="75">
        <v>0</v>
      </c>
      <c r="I498" s="75">
        <v>0</v>
      </c>
    </row>
    <row r="499" spans="1:9" x14ac:dyDescent="0.25">
      <c r="A499" s="66"/>
      <c r="B499" s="67"/>
      <c r="C499" s="68"/>
      <c r="D499" s="87" t="s">
        <v>83</v>
      </c>
      <c r="E499" s="74">
        <f>SUM(E455+E489)</f>
        <v>13156.3</v>
      </c>
      <c r="F499" s="74">
        <f>SUM(F455+F489)</f>
        <v>0</v>
      </c>
      <c r="G499" s="74">
        <f>SUM(G455+G489)</f>
        <v>0</v>
      </c>
      <c r="H499" s="74">
        <f>SUM(H455+H489)</f>
        <v>0</v>
      </c>
      <c r="I499" s="74">
        <f>SUM(I455+I489)</f>
        <v>0</v>
      </c>
    </row>
    <row r="500" spans="1:9" x14ac:dyDescent="0.25">
      <c r="A500" s="66"/>
      <c r="B500" s="67"/>
      <c r="C500" s="68"/>
      <c r="D500" s="69"/>
      <c r="E500" s="69"/>
      <c r="F500" s="8"/>
      <c r="G500" s="8"/>
      <c r="H500" s="8"/>
      <c r="I500" s="8"/>
    </row>
    <row r="502" spans="1:9" x14ac:dyDescent="0.25">
      <c r="A502" t="s">
        <v>217</v>
      </c>
    </row>
    <row r="504" spans="1:9" ht="30" x14ac:dyDescent="0.25">
      <c r="D504" s="118" t="s">
        <v>200</v>
      </c>
      <c r="E504" s="117"/>
      <c r="F504" s="215" t="s">
        <v>201</v>
      </c>
      <c r="G504" s="215"/>
    </row>
  </sheetData>
  <mergeCells count="83">
    <mergeCell ref="A456:C456"/>
    <mergeCell ref="A466:C466"/>
    <mergeCell ref="A450:C450"/>
    <mergeCell ref="A452:C452"/>
    <mergeCell ref="A453:C453"/>
    <mergeCell ref="A454:C454"/>
    <mergeCell ref="A455:C455"/>
    <mergeCell ref="A413:C413"/>
    <mergeCell ref="A1:J1"/>
    <mergeCell ref="A397:C397"/>
    <mergeCell ref="A399:C399"/>
    <mergeCell ref="A400:C400"/>
    <mergeCell ref="A401:C401"/>
    <mergeCell ref="A402:C402"/>
    <mergeCell ref="A403:C403"/>
    <mergeCell ref="A360:C360"/>
    <mergeCell ref="A363:C363"/>
    <mergeCell ref="A364:C364"/>
    <mergeCell ref="A365:C365"/>
    <mergeCell ref="A366:C366"/>
    <mergeCell ref="A376:C376"/>
    <mergeCell ref="A311:C311"/>
    <mergeCell ref="A304:C304"/>
    <mergeCell ref="A303:B303"/>
    <mergeCell ref="A305:C305"/>
    <mergeCell ref="A204:C204"/>
    <mergeCell ref="A256:C256"/>
    <mergeCell ref="A260:C260"/>
    <mergeCell ref="A261:C261"/>
    <mergeCell ref="A262:C262"/>
    <mergeCell ref="A85:C85"/>
    <mergeCell ref="A306:C306"/>
    <mergeCell ref="A194:C194"/>
    <mergeCell ref="A127:C127"/>
    <mergeCell ref="A128:C128"/>
    <mergeCell ref="A129:C129"/>
    <mergeCell ref="A130:C130"/>
    <mergeCell ref="A131:C131"/>
    <mergeCell ref="A142:C142"/>
    <mergeCell ref="A188:C188"/>
    <mergeCell ref="A190:C190"/>
    <mergeCell ref="A191:C191"/>
    <mergeCell ref="A192:C192"/>
    <mergeCell ref="A193:C193"/>
    <mergeCell ref="A272:C272"/>
    <mergeCell ref="A300:C300"/>
    <mergeCell ref="A54:C54"/>
    <mergeCell ref="A125:C125"/>
    <mergeCell ref="A56:C56"/>
    <mergeCell ref="A57:C57"/>
    <mergeCell ref="A58:C58"/>
    <mergeCell ref="A65:C65"/>
    <mergeCell ref="A106:C106"/>
    <mergeCell ref="A108:C108"/>
    <mergeCell ref="A109:C109"/>
    <mergeCell ref="A110:C110"/>
    <mergeCell ref="A111:C111"/>
    <mergeCell ref="A112:C112"/>
    <mergeCell ref="A117:C117"/>
    <mergeCell ref="A81:C81"/>
    <mergeCell ref="A83:C83"/>
    <mergeCell ref="A84:C84"/>
    <mergeCell ref="A32:C32"/>
    <mergeCell ref="A33:C33"/>
    <mergeCell ref="A34:C34"/>
    <mergeCell ref="A44:C44"/>
    <mergeCell ref="A52:C52"/>
    <mergeCell ref="A86:C86"/>
    <mergeCell ref="A87:C87"/>
    <mergeCell ref="A94:C94"/>
    <mergeCell ref="A2:I2"/>
    <mergeCell ref="F504:G504"/>
    <mergeCell ref="A4:C4"/>
    <mergeCell ref="A6:C6"/>
    <mergeCell ref="A7:C7"/>
    <mergeCell ref="A8:C8"/>
    <mergeCell ref="A9:C9"/>
    <mergeCell ref="A55:C55"/>
    <mergeCell ref="A10:C10"/>
    <mergeCell ref="A20:C20"/>
    <mergeCell ref="A28:C28"/>
    <mergeCell ref="A30:C30"/>
    <mergeCell ref="A31:C3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Valentina Trupković</cp:lastModifiedBy>
  <cp:lastPrinted>2024-01-31T13:28:09Z</cp:lastPrinted>
  <dcterms:created xsi:type="dcterms:W3CDTF">2022-08-12T12:51:27Z</dcterms:created>
  <dcterms:modified xsi:type="dcterms:W3CDTF">2024-01-31T13:28:11Z</dcterms:modified>
</cp:coreProperties>
</file>